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51.1_GPV\51.16_JHPL\Statistik\Datenkonzept\3 Infrastrukturdaten\"/>
    </mc:Choice>
  </mc:AlternateContent>
  <bookViews>
    <workbookView xWindow="0" yWindow="90" windowWidth="10545" windowHeight="12585"/>
  </bookViews>
  <sheets>
    <sheet name="Versorgungsstand Kita-Plätze" sheetId="8" r:id="rId1"/>
    <sheet name="Mietniveau" sheetId="6" r:id="rId2"/>
    <sheet name="Wohnfläche" sheetId="7" r:id="rId3"/>
  </sheets>
  <definedNames>
    <definedName name="_xlnm.Print_Titles" localSheetId="0">'Versorgungsstand Kita-Plätze'!$4:$4</definedName>
  </definedNames>
  <calcPr calcId="162913"/>
</workbook>
</file>

<file path=xl/calcChain.xml><?xml version="1.0" encoding="utf-8"?>
<calcChain xmlns="http://schemas.openxmlformats.org/spreadsheetml/2006/main">
  <c r="E69" i="8" l="1"/>
  <c r="E67" i="8"/>
  <c r="D67" i="8"/>
  <c r="D64" i="8"/>
  <c r="D63" i="8"/>
  <c r="D62" i="8"/>
  <c r="G61" i="8"/>
  <c r="D61" i="8"/>
  <c r="H55" i="8"/>
  <c r="H53" i="8"/>
  <c r="G52" i="8"/>
  <c r="H52" i="8" s="1"/>
  <c r="F52" i="8"/>
  <c r="H51" i="8"/>
  <c r="H50" i="8"/>
  <c r="H49" i="8"/>
  <c r="H48" i="8"/>
  <c r="H47" i="8"/>
  <c r="G46" i="8"/>
  <c r="H46" i="8" s="1"/>
  <c r="F46" i="8"/>
  <c r="H45" i="8"/>
  <c r="H44" i="8"/>
  <c r="H43" i="8"/>
  <c r="H42" i="8"/>
  <c r="H41" i="8"/>
  <c r="G40" i="8"/>
  <c r="H40" i="8" s="1"/>
  <c r="F40" i="8"/>
  <c r="H39" i="8"/>
  <c r="H38" i="8"/>
  <c r="H37" i="8"/>
  <c r="G37" i="8"/>
  <c r="F37" i="8"/>
  <c r="H36" i="8"/>
  <c r="H35" i="8"/>
  <c r="G34" i="8"/>
  <c r="H34" i="8" s="1"/>
  <c r="F34" i="8"/>
  <c r="H33" i="8"/>
  <c r="H32" i="8"/>
  <c r="G31" i="8"/>
  <c r="H31" i="8" s="1"/>
  <c r="F31" i="8"/>
  <c r="H30" i="8"/>
  <c r="H29" i="8"/>
  <c r="H28" i="8"/>
  <c r="G28" i="8"/>
  <c r="F28" i="8"/>
  <c r="H27" i="8"/>
  <c r="H26" i="8"/>
  <c r="G25" i="8"/>
  <c r="H25" i="8" s="1"/>
  <c r="F25" i="8"/>
  <c r="E64" i="8" s="1"/>
  <c r="H24" i="8"/>
  <c r="H23" i="8"/>
  <c r="H22" i="8"/>
  <c r="H21" i="8"/>
  <c r="H20" i="8"/>
  <c r="H19" i="8"/>
  <c r="H18" i="8"/>
  <c r="H17" i="8"/>
  <c r="H16" i="8"/>
  <c r="H15" i="8"/>
  <c r="H14" i="8"/>
  <c r="G13" i="8"/>
  <c r="H13" i="8" s="1"/>
  <c r="F13" i="8"/>
  <c r="H12" i="8"/>
  <c r="H11" i="8"/>
  <c r="H10" i="8"/>
  <c r="H9" i="8"/>
  <c r="H8" i="8"/>
  <c r="G7" i="8"/>
  <c r="F64" i="8" s="1"/>
  <c r="F7" i="8"/>
  <c r="H6" i="8"/>
  <c r="H5" i="8"/>
  <c r="G64" i="8" l="1"/>
  <c r="H7" i="8"/>
</calcChain>
</file>

<file path=xl/sharedStrings.xml><?xml version="1.0" encoding="utf-8"?>
<sst xmlns="http://schemas.openxmlformats.org/spreadsheetml/2006/main" count="149" uniqueCount="74">
  <si>
    <t>Kindertagesbetreuung in Dresden</t>
  </si>
  <si>
    <t>Anzahl</t>
  </si>
  <si>
    <t>davon</t>
  </si>
  <si>
    <t>Kindertagesstätten</t>
  </si>
  <si>
    <t>Horte an kommunalen und freien Grundschulen</t>
  </si>
  <si>
    <t>Horte</t>
  </si>
  <si>
    <t>Kindertageseinrichtungen mit heilpädagogischen Angeboten</t>
  </si>
  <si>
    <t>Horte an allgemeinbildenden Förderschulen</t>
  </si>
  <si>
    <t>Einrichtungen der Ganztagesbetreuung gemäß § 53 Abs. 1 SGB XII</t>
  </si>
  <si>
    <t>Kindertagespflegestellen</t>
  </si>
  <si>
    <t>Kindertageseinrichtungen in privater Trägerschaft</t>
  </si>
  <si>
    <t>Einrichtungen</t>
  </si>
  <si>
    <t>Kindertageseinrichtungen</t>
  </si>
  <si>
    <t>Bedarf an Plätzen</t>
  </si>
  <si>
    <t>Angebot an Plätzen</t>
  </si>
  <si>
    <t>Altstadt (26er Ring, Friedrichstadt)</t>
  </si>
  <si>
    <t>Johannstadt</t>
  </si>
  <si>
    <t>Äußere und Innere Neustadt</t>
  </si>
  <si>
    <t>Leipziger Vorstadt, Pieschen</t>
  </si>
  <si>
    <t>Kaditz, Mickten, Trachau</t>
  </si>
  <si>
    <t>Blasewitz, Striesen</t>
  </si>
  <si>
    <t>Tolkewitz, Seidnitz, Gruna</t>
  </si>
  <si>
    <t>Prohlis, Reick*</t>
  </si>
  <si>
    <t>Südvorstadt, Zschertnitz</t>
  </si>
  <si>
    <t>Mockritz, Coschütz, Plauen</t>
  </si>
  <si>
    <t>Cotta, Löbtau, Naußlitz, Dölzschen</t>
  </si>
  <si>
    <t>Gorbitz</t>
  </si>
  <si>
    <t>Briesnitz und westliche Ortschaften</t>
  </si>
  <si>
    <t>Niedersedlitz, Leubnitz, Strehlen*</t>
  </si>
  <si>
    <t>Dresden gesamt</t>
  </si>
  <si>
    <t>Stadtraum</t>
  </si>
  <si>
    <t>02 Johannstadt</t>
  </si>
  <si>
    <t>04 Leipziger Vorstadt, Pieschen</t>
  </si>
  <si>
    <t>05 Mickten, Kaditz, Trachau</t>
  </si>
  <si>
    <t>08 Blasewitz, Striesen</t>
  </si>
  <si>
    <t>09 Tolkewitz, Seidnitz, Gruna</t>
  </si>
  <si>
    <t>11 Prohlis, Reick (mit Sternhäuser, Am Koitschgraben)</t>
  </si>
  <si>
    <t>12 Niedersedlitz, Leubnitz, Strehlen (ohne Sternhäuser, Am Koitschgraben)</t>
  </si>
  <si>
    <t>13 Südvorstadt, Zschertnitz</t>
  </si>
  <si>
    <t>14 Mockritz, Coschütz, Plauen</t>
  </si>
  <si>
    <t>15 Cotta, Löbtau, Naußlitz, Dölzschen</t>
  </si>
  <si>
    <t>16 Gorbitz</t>
  </si>
  <si>
    <t>17 Briesnitz und westliche OS</t>
  </si>
  <si>
    <t>Gesamt</t>
  </si>
  <si>
    <t>Quelle: Amt für Kindertagesbetreuung</t>
  </si>
  <si>
    <t>davon Integrative Kindertageseinrichtungen</t>
  </si>
  <si>
    <t>Grundmiete in EUR/m²</t>
  </si>
  <si>
    <t>davon mit soz.päd. 
Unterstützung 
(kommunal oder ESF finanziert)</t>
  </si>
  <si>
    <t>Angebot an 
Plätzen</t>
  </si>
  <si>
    <t>Bedarf an 
Plätzen</t>
  </si>
  <si>
    <t>Stadtbezirksamt Leuben</t>
  </si>
  <si>
    <t>Stadtbezirksamt Loschwitz und Schönfeld/Weißig</t>
  </si>
  <si>
    <t>Stadtbezirksamt Klotzsche und nördliche Ortschaften</t>
  </si>
  <si>
    <t>06 Stadtbezirksamt Klotzsche und nördliche OS</t>
  </si>
  <si>
    <t>07 Stadtbezirksamt Loschwitz und OS Schönfeld-Weißig</t>
  </si>
  <si>
    <t>10 Stadtbezirksamt Leuben</t>
  </si>
  <si>
    <t>davon mit soz.päd. Unterstützung (kommunal oder ESF finanziert)</t>
  </si>
  <si>
    <t>03 Äußere und Innere Neustadt</t>
  </si>
  <si>
    <t>01 26er-Ring, Friedrichstadt</t>
  </si>
  <si>
    <t>Durchschnittliche Grundmiete pro qm nach Stadträumen</t>
  </si>
  <si>
    <t>Bewohnte Wohnungen: durchschnittliche Wohnfläche und durchschnittliche Wohnfläche pro Kopf, jeweils nach Stadträumen</t>
  </si>
  <si>
    <t>(ohne Untermieter, ohne Wohngemeinschaften, einschließlich von Eigentümern selbst bewohnte Wohnungen))</t>
  </si>
  <si>
    <t>Wohnungs-Wohnfläche (Mittelwert als arithm. Mittel)</t>
  </si>
  <si>
    <t>(ohne Untermieter, ohne Wohnheime und Gemeinschaftsunterkünfte)</t>
  </si>
  <si>
    <t>Quelle: KBU - Kommunale Bürgerumfrage 2020</t>
  </si>
  <si>
    <t>Stand: Februar 2020</t>
  </si>
  <si>
    <t>Wohnfläche pro Kopf in m² 
(arithm. Mittel)</t>
  </si>
  <si>
    <t>Stand:</t>
  </si>
  <si>
    <t>FP 2021/22</t>
  </si>
  <si>
    <t>Gesamt lt. städtischer Fach- und Bedarfsplanung nach Stadträumen</t>
  </si>
  <si>
    <t>Differenz</t>
  </si>
  <si>
    <t>* 76 - Strehlen (nur Plattenbaugebiet Am Koitschgraben) kann nicht dargestellt werden, da eine Herausrechnung der Einwohnerzahlen auf Grundlage der Bevölkerungsprognose für dieses Gebiet nicht möglich ist</t>
  </si>
  <si>
    <t>Bei Negativsalden in Hortangeboten einzelner SR befinden sich die entsprechenden Standorte im Betriebserlaubnisverfahren zum Schuljahresbeginn 2021/22.</t>
  </si>
  <si>
    <t>Stand: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</si>
</sst>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\ "/>
  </numFmts>
  <fonts count="23" x14ac:knownFonts="1">
    <font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 Light"/>
      <family val="2"/>
    </font>
    <font>
      <sz val="9"/>
      <name val="Calibri Light"/>
      <family val="2"/>
    </font>
    <font>
      <sz val="8"/>
      <color theme="1"/>
      <name val="Calibri"/>
      <family val="2"/>
      <scheme val="minor"/>
    </font>
    <font>
      <i/>
      <sz val="8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DDDDDD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DDDDDD"/>
      </top>
      <bottom style="medium">
        <color rgb="FFDDDDDD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9" fillId="0" borderId="0"/>
    <xf numFmtId="0" fontId="2" fillId="0" borderId="0"/>
    <xf numFmtId="0" fontId="1" fillId="0" borderId="0"/>
  </cellStyleXfs>
  <cellXfs count="144">
    <xf numFmtId="0" fontId="0" fillId="0" borderId="0" xfId="0"/>
    <xf numFmtId="0" fontId="8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1" applyFont="1" applyAlignment="1">
      <alignment vertical="center"/>
    </xf>
    <xf numFmtId="0" fontId="10" fillId="2" borderId="17" xfId="1" applyFont="1" applyFill="1" applyBorder="1" applyAlignment="1">
      <alignment horizontal="left" vertical="center" wrapText="1"/>
    </xf>
    <xf numFmtId="0" fontId="10" fillId="2" borderId="18" xfId="1" applyFont="1" applyFill="1" applyBorder="1" applyAlignment="1">
      <alignment horizontal="center" vertical="center" wrapText="1"/>
    </xf>
    <xf numFmtId="0" fontId="16" fillId="3" borderId="19" xfId="1" applyFont="1" applyFill="1" applyBorder="1" applyAlignment="1">
      <alignment horizontal="left" vertical="center" wrapText="1"/>
    </xf>
    <xf numFmtId="2" fontId="9" fillId="4" borderId="20" xfId="1" applyNumberFormat="1" applyFont="1" applyFill="1" applyBorder="1" applyAlignment="1">
      <alignment horizontal="right" vertical="center" wrapText="1"/>
    </xf>
    <xf numFmtId="0" fontId="16" fillId="3" borderId="21" xfId="1" applyFont="1" applyFill="1" applyBorder="1" applyAlignment="1">
      <alignment horizontal="left" vertical="center" wrapText="1"/>
    </xf>
    <xf numFmtId="0" fontId="10" fillId="3" borderId="23" xfId="1" applyFont="1" applyFill="1" applyBorder="1" applyAlignment="1">
      <alignment horizontal="left" vertical="center" wrapText="1"/>
    </xf>
    <xf numFmtId="2" fontId="10" fillId="4" borderId="34" xfId="1" applyNumberFormat="1" applyFont="1" applyFill="1" applyBorder="1" applyAlignment="1">
      <alignment horizontal="right" vertical="center" wrapText="1"/>
    </xf>
    <xf numFmtId="0" fontId="18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6" fillId="0" borderId="0" xfId="1" applyFont="1"/>
    <xf numFmtId="0" fontId="5" fillId="0" borderId="0" xfId="1" applyFont="1"/>
    <xf numFmtId="0" fontId="2" fillId="0" borderId="0" xfId="1" applyFont="1"/>
    <xf numFmtId="0" fontId="17" fillId="0" borderId="0" xfId="1" applyFont="1"/>
    <xf numFmtId="0" fontId="11" fillId="2" borderId="22" xfId="1" applyFont="1" applyFill="1" applyBorder="1" applyAlignment="1">
      <alignment horizontal="left" vertical="center" wrapText="1"/>
    </xf>
    <xf numFmtId="0" fontId="11" fillId="2" borderId="35" xfId="1" applyFont="1" applyFill="1" applyBorder="1" applyAlignment="1">
      <alignment horizontal="center" vertical="center" wrapText="1"/>
    </xf>
    <xf numFmtId="0" fontId="11" fillId="2" borderId="23" xfId="1" applyFont="1" applyFill="1" applyBorder="1" applyAlignment="1">
      <alignment horizontal="center" vertical="center" wrapText="1"/>
    </xf>
    <xf numFmtId="0" fontId="2" fillId="0" borderId="0" xfId="1" applyFont="1" applyBorder="1"/>
    <xf numFmtId="164" fontId="12" fillId="4" borderId="25" xfId="1" applyNumberFormat="1" applyFont="1" applyFill="1" applyBorder="1" applyAlignment="1">
      <alignment horizontal="right" vertical="center" wrapText="1"/>
    </xf>
    <xf numFmtId="164" fontId="12" fillId="4" borderId="11" xfId="1" applyNumberFormat="1" applyFont="1" applyFill="1" applyBorder="1" applyAlignment="1">
      <alignment horizontal="right" vertical="center" wrapText="1"/>
    </xf>
    <xf numFmtId="165" fontId="20" fillId="0" borderId="0" xfId="2" applyNumberFormat="1" applyFont="1" applyBorder="1" applyAlignment="1"/>
    <xf numFmtId="164" fontId="12" fillId="4" borderId="24" xfId="1" applyNumberFormat="1" applyFont="1" applyFill="1" applyBorder="1" applyAlignment="1">
      <alignment horizontal="right" vertical="center" wrapText="1"/>
    </xf>
    <xf numFmtId="0" fontId="11" fillId="3" borderId="28" xfId="1" applyFont="1" applyFill="1" applyBorder="1" applyAlignment="1">
      <alignment horizontal="left" vertical="center" wrapText="1"/>
    </xf>
    <xf numFmtId="164" fontId="11" fillId="4" borderId="28" xfId="1" applyNumberFormat="1" applyFont="1" applyFill="1" applyBorder="1" applyAlignment="1">
      <alignment horizontal="right" vertical="center" wrapText="1"/>
    </xf>
    <xf numFmtId="164" fontId="11" fillId="4" borderId="23" xfId="1" applyNumberFormat="1" applyFont="1" applyFill="1" applyBorder="1" applyAlignment="1">
      <alignment horizontal="right" vertical="center" wrapText="1"/>
    </xf>
    <xf numFmtId="0" fontId="18" fillId="0" borderId="0" xfId="1" applyFont="1"/>
    <xf numFmtId="0" fontId="2" fillId="0" borderId="0" xfId="1" applyFont="1" applyFill="1" applyBorder="1"/>
    <xf numFmtId="0" fontId="4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0" fillId="0" borderId="0" xfId="1" applyFont="1" applyAlignment="1">
      <alignment horizontal="right" vertical="center"/>
    </xf>
    <xf numFmtId="0" fontId="21" fillId="0" borderId="0" xfId="1" applyFont="1" applyAlignment="1">
      <alignment horizontal="center" vertical="center"/>
    </xf>
    <xf numFmtId="14" fontId="4" fillId="0" borderId="0" xfId="1" applyNumberFormat="1" applyFont="1" applyAlignment="1">
      <alignment horizontal="right" vertical="center"/>
    </xf>
    <xf numFmtId="0" fontId="14" fillId="5" borderId="30" xfId="1" applyFont="1" applyFill="1" applyBorder="1" applyAlignment="1">
      <alignment vertical="center"/>
    </xf>
    <xf numFmtId="0" fontId="4" fillId="2" borderId="37" xfId="1" applyFont="1" applyFill="1" applyBorder="1" applyAlignment="1">
      <alignment horizontal="center" vertical="center"/>
    </xf>
    <xf numFmtId="0" fontId="18" fillId="2" borderId="12" xfId="1" applyFont="1" applyFill="1" applyBorder="1" applyAlignment="1">
      <alignment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15" fillId="5" borderId="30" xfId="1" applyFont="1" applyFill="1" applyBorder="1" applyAlignment="1">
      <alignment vertical="center"/>
    </xf>
    <xf numFmtId="3" fontId="1" fillId="0" borderId="12" xfId="1" applyNumberFormat="1" applyFont="1" applyBorder="1" applyAlignment="1">
      <alignment horizontal="right"/>
    </xf>
    <xf numFmtId="3" fontId="15" fillId="0" borderId="41" xfId="1" applyNumberFormat="1" applyFont="1" applyBorder="1" applyAlignment="1">
      <alignment horizontal="right"/>
    </xf>
    <xf numFmtId="0" fontId="15" fillId="5" borderId="10" xfId="1" applyFont="1" applyFill="1" applyBorder="1" applyAlignment="1">
      <alignment vertical="center"/>
    </xf>
    <xf numFmtId="3" fontId="1" fillId="0" borderId="38" xfId="1" applyNumberFormat="1" applyFont="1" applyBorder="1" applyAlignment="1">
      <alignment horizontal="right"/>
    </xf>
    <xf numFmtId="3" fontId="15" fillId="0" borderId="42" xfId="1" applyNumberFormat="1" applyFont="1" applyBorder="1" applyAlignment="1">
      <alignment horizontal="right"/>
    </xf>
    <xf numFmtId="1" fontId="1" fillId="0" borderId="0" xfId="1" applyNumberFormat="1" applyFont="1" applyAlignment="1">
      <alignment vertical="center"/>
    </xf>
    <xf numFmtId="0" fontId="15" fillId="5" borderId="26" xfId="1" applyFont="1" applyFill="1" applyBorder="1" applyAlignment="1">
      <alignment vertical="center"/>
    </xf>
    <xf numFmtId="3" fontId="1" fillId="0" borderId="40" xfId="1" applyNumberFormat="1" applyFont="1" applyBorder="1" applyAlignment="1">
      <alignment horizontal="right"/>
    </xf>
    <xf numFmtId="3" fontId="15" fillId="0" borderId="43" xfId="1" applyNumberFormat="1" applyFont="1" applyBorder="1" applyAlignment="1">
      <alignment horizontal="right"/>
    </xf>
    <xf numFmtId="3" fontId="1" fillId="0" borderId="39" xfId="1" applyNumberFormat="1" applyFont="1" applyFill="1" applyBorder="1" applyAlignment="1">
      <alignment horizontal="right"/>
    </xf>
    <xf numFmtId="3" fontId="1" fillId="0" borderId="40" xfId="1" applyNumberFormat="1" applyFont="1" applyFill="1" applyBorder="1" applyAlignment="1">
      <alignment horizontal="right"/>
    </xf>
    <xf numFmtId="3" fontId="1" fillId="0" borderId="40" xfId="3" applyNumberFormat="1" applyFill="1" applyBorder="1" applyAlignment="1">
      <alignment vertical="center"/>
    </xf>
    <xf numFmtId="3" fontId="1" fillId="0" borderId="0" xfId="1" applyNumberFormat="1" applyFont="1" applyAlignment="1">
      <alignment vertical="center"/>
    </xf>
    <xf numFmtId="3" fontId="1" fillId="0" borderId="12" xfId="1" applyNumberFormat="1" applyFont="1" applyFill="1" applyBorder="1" applyAlignment="1">
      <alignment horizontal="right"/>
    </xf>
    <xf numFmtId="3" fontId="15" fillId="0" borderId="41" xfId="1" applyNumberFormat="1" applyFont="1" applyFill="1" applyBorder="1" applyAlignment="1">
      <alignment horizontal="right"/>
    </xf>
    <xf numFmtId="3" fontId="1" fillId="0" borderId="38" xfId="1" applyNumberFormat="1" applyFont="1" applyFill="1" applyBorder="1" applyAlignment="1">
      <alignment horizontal="right"/>
    </xf>
    <xf numFmtId="3" fontId="15" fillId="0" borderId="42" xfId="1" applyNumberFormat="1" applyFont="1" applyFill="1" applyBorder="1" applyAlignment="1">
      <alignment horizontal="right"/>
    </xf>
    <xf numFmtId="3" fontId="15" fillId="0" borderId="43" xfId="1" applyNumberFormat="1" applyFont="1" applyFill="1" applyBorder="1" applyAlignment="1">
      <alignment horizontal="right"/>
    </xf>
    <xf numFmtId="3" fontId="13" fillId="0" borderId="42" xfId="1" applyNumberFormat="1" applyFont="1" applyFill="1" applyBorder="1" applyAlignment="1">
      <alignment horizontal="right"/>
    </xf>
    <xf numFmtId="3" fontId="1" fillId="0" borderId="13" xfId="1" applyNumberFormat="1" applyFont="1" applyFill="1" applyBorder="1" applyAlignment="1">
      <alignment horizontal="right"/>
    </xf>
    <xf numFmtId="3" fontId="13" fillId="0" borderId="27" xfId="1" applyNumberFormat="1" applyFont="1" applyFill="1" applyBorder="1" applyAlignment="1">
      <alignment horizontal="right"/>
    </xf>
    <xf numFmtId="3" fontId="1" fillId="0" borderId="32" xfId="1" applyNumberFormat="1" applyFont="1" applyFill="1" applyBorder="1" applyAlignment="1">
      <alignment horizontal="right"/>
    </xf>
    <xf numFmtId="3" fontId="1" fillId="0" borderId="13" xfId="3" applyNumberFormat="1" applyFill="1" applyBorder="1" applyAlignment="1">
      <alignment vertical="center"/>
    </xf>
    <xf numFmtId="0" fontId="1" fillId="0" borderId="0" xfId="3"/>
    <xf numFmtId="0" fontId="22" fillId="0" borderId="0" xfId="3" applyFont="1" applyBorder="1" applyAlignment="1">
      <alignment horizontal="left" vertical="top" wrapText="1"/>
    </xf>
    <xf numFmtId="0" fontId="4" fillId="0" borderId="0" xfId="1" applyFont="1" applyFill="1" applyBorder="1" applyAlignment="1">
      <alignment vertical="center"/>
    </xf>
    <xf numFmtId="0" fontId="4" fillId="2" borderId="44" xfId="1" applyFont="1" applyFill="1" applyBorder="1" applyAlignment="1">
      <alignment horizontal="center" vertical="center"/>
    </xf>
    <xf numFmtId="0" fontId="4" fillId="2" borderId="36" xfId="1" applyFont="1" applyFill="1" applyBorder="1" applyAlignment="1">
      <alignment horizontal="center" vertical="center" wrapText="1"/>
    </xf>
    <xf numFmtId="3" fontId="1" fillId="0" borderId="2" xfId="1" applyNumberFormat="1" applyFont="1" applyBorder="1"/>
    <xf numFmtId="3" fontId="1" fillId="0" borderId="5" xfId="1" applyNumberFormat="1" applyFont="1" applyBorder="1"/>
    <xf numFmtId="3" fontId="1" fillId="0" borderId="7" xfId="1" applyNumberFormat="1" applyFont="1" applyBorder="1"/>
    <xf numFmtId="3" fontId="1" fillId="0" borderId="8" xfId="1" applyNumberFormat="1" applyFont="1" applyBorder="1"/>
    <xf numFmtId="3" fontId="1" fillId="0" borderId="8" xfId="1" applyNumberFormat="1" applyFont="1" applyBorder="1" applyAlignment="1">
      <alignment vertical="center"/>
    </xf>
    <xf numFmtId="3" fontId="1" fillId="0" borderId="9" xfId="3" applyNumberForma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3" fontId="1" fillId="0" borderId="0" xfId="1" applyNumberFormat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3" fontId="1" fillId="0" borderId="5" xfId="1" applyNumberFormat="1" applyFont="1" applyFill="1" applyBorder="1"/>
    <xf numFmtId="3" fontId="1" fillId="0" borderId="6" xfId="1" applyNumberFormat="1" applyFont="1" applyBorder="1" applyAlignment="1"/>
    <xf numFmtId="0" fontId="1" fillId="0" borderId="0" xfId="1" applyNumberFormat="1" applyFont="1" applyFill="1" applyBorder="1" applyAlignment="1"/>
    <xf numFmtId="0" fontId="1" fillId="0" borderId="5" xfId="1" applyFont="1" applyBorder="1"/>
    <xf numFmtId="0" fontId="1" fillId="0" borderId="6" xfId="1" applyNumberFormat="1" applyFont="1" applyBorder="1" applyAlignment="1"/>
    <xf numFmtId="0" fontId="1" fillId="0" borderId="7" xfId="1" applyFont="1" applyBorder="1"/>
    <xf numFmtId="0" fontId="1" fillId="0" borderId="9" xfId="1" applyNumberFormat="1" applyFont="1" applyBorder="1" applyAlignment="1"/>
    <xf numFmtId="0" fontId="1" fillId="0" borderId="0" xfId="1" applyFont="1" applyBorder="1" applyAlignment="1">
      <alignment horizontal="left" vertical="center"/>
    </xf>
    <xf numFmtId="3" fontId="1" fillId="0" borderId="0" xfId="1" applyNumberFormat="1" applyFont="1" applyBorder="1" applyAlignment="1">
      <alignment horizontal="center" vertical="center"/>
    </xf>
    <xf numFmtId="0" fontId="1" fillId="0" borderId="3" xfId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/>
    <xf numFmtId="0" fontId="1" fillId="0" borderId="1" xfId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1" fillId="0" borderId="9" xfId="1" applyNumberFormat="1" applyFont="1" applyBorder="1" applyAlignment="1">
      <alignment vertical="center"/>
    </xf>
    <xf numFmtId="0" fontId="4" fillId="5" borderId="28" xfId="1" applyFont="1" applyFill="1" applyBorder="1" applyAlignment="1">
      <alignment horizontal="left" vertical="center"/>
    </xf>
    <xf numFmtId="0" fontId="4" fillId="5" borderId="29" xfId="1" applyFont="1" applyFill="1" applyBorder="1" applyAlignment="1">
      <alignment horizontal="left" vertical="center"/>
    </xf>
    <xf numFmtId="0" fontId="14" fillId="5" borderId="2" xfId="1" applyNumberFormat="1" applyFont="1" applyFill="1" applyBorder="1" applyAlignment="1">
      <alignment horizontal="center" vertical="center"/>
    </xf>
    <xf numFmtId="0" fontId="14" fillId="5" borderId="5" xfId="1" applyNumberFormat="1" applyFont="1" applyFill="1" applyBorder="1" applyAlignment="1">
      <alignment horizontal="center" vertical="center"/>
    </xf>
    <xf numFmtId="0" fontId="14" fillId="5" borderId="7" xfId="1" applyNumberFormat="1" applyFont="1" applyFill="1" applyBorder="1" applyAlignment="1">
      <alignment horizontal="center" vertical="center"/>
    </xf>
    <xf numFmtId="0" fontId="15" fillId="5" borderId="3" xfId="1" applyFont="1" applyFill="1" applyBorder="1" applyAlignment="1">
      <alignment horizontal="left" vertical="center" wrapText="1"/>
    </xf>
    <xf numFmtId="0" fontId="15" fillId="5" borderId="1" xfId="1" applyFont="1" applyFill="1" applyBorder="1" applyAlignment="1">
      <alignment horizontal="left" vertical="center" wrapText="1"/>
    </xf>
    <xf numFmtId="0" fontId="15" fillId="5" borderId="8" xfId="1" applyFont="1" applyFill="1" applyBorder="1" applyAlignment="1">
      <alignment horizontal="left" vertical="center" wrapText="1"/>
    </xf>
    <xf numFmtId="3" fontId="1" fillId="0" borderId="37" xfId="1" applyNumberFormat="1" applyFont="1" applyBorder="1" applyAlignment="1">
      <alignment horizontal="right" vertical="center"/>
    </xf>
    <xf numFmtId="3" fontId="1" fillId="0" borderId="31" xfId="1" applyNumberFormat="1" applyFont="1" applyBorder="1" applyAlignment="1">
      <alignment horizontal="right" vertical="center"/>
    </xf>
    <xf numFmtId="3" fontId="1" fillId="0" borderId="12" xfId="1" applyNumberFormat="1" applyFont="1" applyBorder="1" applyAlignment="1">
      <alignment horizontal="right" vertical="center"/>
    </xf>
    <xf numFmtId="3" fontId="1" fillId="0" borderId="38" xfId="1" applyNumberFormat="1" applyFont="1" applyBorder="1" applyAlignment="1">
      <alignment horizontal="right" vertical="center"/>
    </xf>
    <xf numFmtId="3" fontId="1" fillId="0" borderId="12" xfId="3" applyNumberFormat="1" applyBorder="1" applyAlignment="1">
      <alignment vertical="center"/>
    </xf>
    <xf numFmtId="3" fontId="1" fillId="0" borderId="38" xfId="3" applyNumberFormat="1" applyBorder="1" applyAlignment="1">
      <alignment vertical="center"/>
    </xf>
    <xf numFmtId="0" fontId="22" fillId="0" borderId="0" xfId="3" applyFont="1" applyBorder="1" applyAlignment="1">
      <alignment horizontal="left" vertical="top" wrapText="1"/>
    </xf>
    <xf numFmtId="0" fontId="1" fillId="5" borderId="2" xfId="1" applyFont="1" applyFill="1" applyBorder="1" applyAlignment="1">
      <alignment horizontal="right" vertical="center"/>
    </xf>
    <xf numFmtId="0" fontId="1" fillId="5" borderId="3" xfId="1" applyFont="1" applyFill="1" applyBorder="1" applyAlignment="1">
      <alignment horizontal="right" vertical="center"/>
    </xf>
    <xf numFmtId="0" fontId="1" fillId="5" borderId="30" xfId="1" applyFont="1" applyFill="1" applyBorder="1" applyAlignment="1">
      <alignment horizontal="right" vertical="center"/>
    </xf>
    <xf numFmtId="3" fontId="1" fillId="0" borderId="3" xfId="1" applyNumberFormat="1" applyFont="1" applyBorder="1" applyAlignment="1">
      <alignment horizontal="right" vertical="center"/>
    </xf>
    <xf numFmtId="3" fontId="1" fillId="0" borderId="1" xfId="1" applyNumberFormat="1" applyFont="1" applyBorder="1" applyAlignment="1">
      <alignment horizontal="right" vertical="center"/>
    </xf>
    <xf numFmtId="3" fontId="1" fillId="0" borderId="4" xfId="3" applyNumberFormat="1" applyBorder="1" applyAlignment="1">
      <alignment horizontal="center" vertical="center"/>
    </xf>
    <xf numFmtId="3" fontId="1" fillId="0" borderId="6" xfId="3" applyNumberFormat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0" fontId="7" fillId="5" borderId="10" xfId="1" applyFont="1" applyFill="1" applyBorder="1" applyAlignment="1">
      <alignment horizontal="center" vertical="center"/>
    </xf>
    <xf numFmtId="0" fontId="1" fillId="5" borderId="5" xfId="1" applyFont="1" applyFill="1" applyBorder="1" applyAlignment="1">
      <alignment horizontal="right" vertical="center"/>
    </xf>
    <xf numFmtId="0" fontId="1" fillId="5" borderId="1" xfId="1" applyFont="1" applyFill="1" applyBorder="1" applyAlignment="1">
      <alignment horizontal="right" vertical="center"/>
    </xf>
    <xf numFmtId="0" fontId="1" fillId="5" borderId="10" xfId="1" applyFont="1" applyFill="1" applyBorder="1" applyAlignment="1">
      <alignment horizontal="right" vertical="center"/>
    </xf>
    <xf numFmtId="0" fontId="1" fillId="5" borderId="2" xfId="1" applyFont="1" applyFill="1" applyBorder="1" applyAlignment="1">
      <alignment horizontal="left" vertical="center" wrapText="1"/>
    </xf>
    <xf numFmtId="0" fontId="1" fillId="5" borderId="3" xfId="1" applyFont="1" applyFill="1" applyBorder="1" applyAlignment="1">
      <alignment horizontal="left" vertical="center" wrapText="1"/>
    </xf>
    <xf numFmtId="0" fontId="1" fillId="5" borderId="5" xfId="1" applyFont="1" applyFill="1" applyBorder="1" applyAlignment="1">
      <alignment horizontal="left" vertical="center"/>
    </xf>
    <xf numFmtId="0" fontId="1" fillId="5" borderId="1" xfId="1" applyFont="1" applyFill="1" applyBorder="1" applyAlignment="1">
      <alignment horizontal="left" vertical="center"/>
    </xf>
    <xf numFmtId="0" fontId="1" fillId="5" borderId="10" xfId="1" applyFont="1" applyFill="1" applyBorder="1" applyAlignment="1">
      <alignment horizontal="left" vertical="center"/>
    </xf>
    <xf numFmtId="0" fontId="1" fillId="5" borderId="32" xfId="1" applyFont="1" applyFill="1" applyBorder="1" applyAlignment="1">
      <alignment horizontal="left" vertical="center" wrapText="1"/>
    </xf>
    <xf numFmtId="0" fontId="1" fillId="5" borderId="33" xfId="1" applyFont="1" applyFill="1" applyBorder="1" applyAlignment="1">
      <alignment horizontal="left" vertical="center" wrapText="1"/>
    </xf>
    <xf numFmtId="0" fontId="1" fillId="5" borderId="27" xfId="1" applyFont="1" applyFill="1" applyBorder="1" applyAlignment="1">
      <alignment horizontal="left" vertical="center" wrapText="1"/>
    </xf>
    <xf numFmtId="0" fontId="1" fillId="5" borderId="7" xfId="1" applyFont="1" applyFill="1" applyBorder="1" applyAlignment="1">
      <alignment horizontal="right" vertical="center"/>
    </xf>
    <xf numFmtId="0" fontId="1" fillId="5" borderId="8" xfId="1" applyFont="1" applyFill="1" applyBorder="1" applyAlignment="1">
      <alignment horizontal="right" vertical="center"/>
    </xf>
    <xf numFmtId="0" fontId="1" fillId="5" borderId="26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left" vertical="center"/>
    </xf>
    <xf numFmtId="0" fontId="1" fillId="5" borderId="2" xfId="1" applyFont="1" applyFill="1" applyBorder="1" applyAlignment="1">
      <alignment horizontal="left" vertical="center"/>
    </xf>
    <xf numFmtId="0" fontId="1" fillId="5" borderId="3" xfId="1" applyFont="1" applyFill="1" applyBorder="1" applyAlignment="1">
      <alignment horizontal="left" vertical="center"/>
    </xf>
    <xf numFmtId="0" fontId="1" fillId="5" borderId="4" xfId="1" applyFont="1" applyFill="1" applyBorder="1" applyAlignment="1">
      <alignment horizontal="left" vertical="center"/>
    </xf>
    <xf numFmtId="0" fontId="1" fillId="5" borderId="31" xfId="1" applyFont="1" applyFill="1" applyBorder="1" applyAlignment="1">
      <alignment horizontal="right" vertical="center"/>
    </xf>
    <xf numFmtId="0" fontId="1" fillId="5" borderId="16" xfId="1" applyFont="1" applyFill="1" applyBorder="1" applyAlignment="1">
      <alignment horizontal="right" vertical="center"/>
    </xf>
    <xf numFmtId="0" fontId="1" fillId="5" borderId="14" xfId="1" applyFont="1" applyFill="1" applyBorder="1" applyAlignment="1">
      <alignment horizontal="right" vertical="center"/>
    </xf>
    <xf numFmtId="0" fontId="1" fillId="5" borderId="32" xfId="1" applyFont="1" applyFill="1" applyBorder="1" applyAlignment="1">
      <alignment horizontal="right" vertical="center"/>
    </xf>
    <xf numFmtId="0" fontId="1" fillId="5" borderId="33" xfId="1" applyFont="1" applyFill="1" applyBorder="1" applyAlignment="1">
      <alignment horizontal="right" vertical="center"/>
    </xf>
    <xf numFmtId="0" fontId="1" fillId="5" borderId="15" xfId="1" applyFont="1" applyFill="1" applyBorder="1" applyAlignment="1">
      <alignment horizontal="right" vertical="center"/>
    </xf>
  </cellXfs>
  <cellStyles count="4">
    <cellStyle name="Standard" xfId="0" builtinId="0"/>
    <cellStyle name="Standard 2" xfId="1"/>
    <cellStyle name="Standard 3" xfId="2"/>
    <cellStyle name="Standard 4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zoomScale="75" zoomScaleNormal="75"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G1" sqref="G1"/>
    </sheetView>
  </sheetViews>
  <sheetFormatPr baseColWidth="10" defaultColWidth="11" defaultRowHeight="15" x14ac:dyDescent="0.25"/>
  <cols>
    <col min="1" max="1" width="3.875" style="32" customWidth="1"/>
    <col min="2" max="2" width="19.75" style="32" customWidth="1"/>
    <col min="3" max="3" width="24.5" style="32" customWidth="1"/>
    <col min="4" max="4" width="11.125" style="32" customWidth="1"/>
    <col min="5" max="7" width="13.25" style="32" customWidth="1"/>
    <col min="8" max="8" width="11" style="32"/>
    <col min="9" max="9" width="12.875" style="32" bestFit="1" customWidth="1"/>
    <col min="10" max="16384" width="11" style="32"/>
  </cols>
  <sheetData>
    <row r="1" spans="1:11" x14ac:dyDescent="0.25">
      <c r="A1" s="31" t="s">
        <v>0</v>
      </c>
      <c r="E1" s="33" t="s">
        <v>67</v>
      </c>
      <c r="F1" s="34" t="s">
        <v>68</v>
      </c>
      <c r="G1" s="35"/>
    </row>
    <row r="2" spans="1:11" x14ac:dyDescent="0.25">
      <c r="A2" s="31" t="s">
        <v>69</v>
      </c>
      <c r="B2" s="31"/>
    </row>
    <row r="3" spans="1:11" ht="6.95" customHeight="1" thickBot="1" x14ac:dyDescent="0.3"/>
    <row r="4" spans="1:11" ht="102.6" customHeight="1" thickBot="1" x14ac:dyDescent="0.3">
      <c r="A4" s="95" t="s">
        <v>30</v>
      </c>
      <c r="B4" s="96"/>
      <c r="C4" s="36"/>
      <c r="D4" s="37" t="s">
        <v>1</v>
      </c>
      <c r="E4" s="38" t="s">
        <v>47</v>
      </c>
      <c r="F4" s="39" t="s">
        <v>49</v>
      </c>
      <c r="G4" s="39" t="s">
        <v>48</v>
      </c>
      <c r="H4" s="39" t="s">
        <v>70</v>
      </c>
    </row>
    <row r="5" spans="1:11" ht="15.95" customHeight="1" x14ac:dyDescent="0.25">
      <c r="A5" s="97">
        <v>1</v>
      </c>
      <c r="B5" s="100" t="s">
        <v>15</v>
      </c>
      <c r="C5" s="40" t="s">
        <v>11</v>
      </c>
      <c r="D5" s="41">
        <v>16</v>
      </c>
      <c r="E5" s="42">
        <v>5</v>
      </c>
      <c r="F5" s="103">
        <v>1888</v>
      </c>
      <c r="G5" s="105">
        <v>1458</v>
      </c>
      <c r="H5" s="107">
        <f>G5-F5</f>
        <v>-430</v>
      </c>
    </row>
    <row r="6" spans="1:11" ht="15.95" customHeight="1" x14ac:dyDescent="0.25">
      <c r="A6" s="98"/>
      <c r="B6" s="101"/>
      <c r="C6" s="43" t="s">
        <v>9</v>
      </c>
      <c r="D6" s="44">
        <v>4</v>
      </c>
      <c r="E6" s="45"/>
      <c r="F6" s="104"/>
      <c r="G6" s="106"/>
      <c r="H6" s="108">
        <f t="shared" ref="H6:H55" si="0">G6-F6</f>
        <v>0</v>
      </c>
      <c r="I6" s="46"/>
    </row>
    <row r="7" spans="1:11" ht="15.95" customHeight="1" thickBot="1" x14ac:dyDescent="0.3">
      <c r="A7" s="99"/>
      <c r="B7" s="102"/>
      <c r="C7" s="47" t="s">
        <v>5</v>
      </c>
      <c r="D7" s="48">
        <v>5</v>
      </c>
      <c r="E7" s="49"/>
      <c r="F7" s="50">
        <f>878+320</f>
        <v>1198</v>
      </c>
      <c r="G7" s="51">
        <f>1037+354</f>
        <v>1391</v>
      </c>
      <c r="H7" s="52">
        <f t="shared" si="0"/>
        <v>193</v>
      </c>
    </row>
    <row r="8" spans="1:11" ht="15.95" customHeight="1" x14ac:dyDescent="0.25">
      <c r="A8" s="97">
        <v>2</v>
      </c>
      <c r="B8" s="100" t="s">
        <v>16</v>
      </c>
      <c r="C8" s="40" t="s">
        <v>11</v>
      </c>
      <c r="D8" s="41">
        <v>14</v>
      </c>
      <c r="E8" s="42">
        <v>6</v>
      </c>
      <c r="F8" s="103">
        <v>1260</v>
      </c>
      <c r="G8" s="105">
        <v>1764</v>
      </c>
      <c r="H8" s="107">
        <f>G8-F8</f>
        <v>504</v>
      </c>
      <c r="I8" s="46"/>
    </row>
    <row r="9" spans="1:11" ht="15.95" customHeight="1" x14ac:dyDescent="0.25">
      <c r="A9" s="98"/>
      <c r="B9" s="101"/>
      <c r="C9" s="43" t="s">
        <v>9</v>
      </c>
      <c r="D9" s="44">
        <v>8</v>
      </c>
      <c r="E9" s="45"/>
      <c r="F9" s="104"/>
      <c r="G9" s="106"/>
      <c r="H9" s="108">
        <f t="shared" si="0"/>
        <v>0</v>
      </c>
      <c r="I9" s="46"/>
      <c r="J9" s="53"/>
      <c r="K9" s="53"/>
    </row>
    <row r="10" spans="1:11" ht="15.95" customHeight="1" thickBot="1" x14ac:dyDescent="0.3">
      <c r="A10" s="99"/>
      <c r="B10" s="102"/>
      <c r="C10" s="47" t="s">
        <v>5</v>
      </c>
      <c r="D10" s="48">
        <v>3</v>
      </c>
      <c r="E10" s="49"/>
      <c r="F10" s="50">
        <v>932</v>
      </c>
      <c r="G10" s="51">
        <v>1116</v>
      </c>
      <c r="H10" s="52">
        <f t="shared" si="0"/>
        <v>184</v>
      </c>
      <c r="I10" s="46"/>
    </row>
    <row r="11" spans="1:11" ht="15.95" customHeight="1" x14ac:dyDescent="0.25">
      <c r="A11" s="97">
        <v>3</v>
      </c>
      <c r="B11" s="100" t="s">
        <v>17</v>
      </c>
      <c r="C11" s="40" t="s">
        <v>11</v>
      </c>
      <c r="D11" s="54">
        <v>28</v>
      </c>
      <c r="E11" s="55">
        <v>3</v>
      </c>
      <c r="F11" s="103">
        <v>2685</v>
      </c>
      <c r="G11" s="105">
        <v>2987</v>
      </c>
      <c r="H11" s="107">
        <f>G11-F11</f>
        <v>302</v>
      </c>
      <c r="I11" s="46"/>
    </row>
    <row r="12" spans="1:11" ht="15.95" customHeight="1" x14ac:dyDescent="0.25">
      <c r="A12" s="98"/>
      <c r="B12" s="101"/>
      <c r="C12" s="43" t="s">
        <v>9</v>
      </c>
      <c r="D12" s="56">
        <v>50</v>
      </c>
      <c r="E12" s="57"/>
      <c r="F12" s="104"/>
      <c r="G12" s="106"/>
      <c r="H12" s="108">
        <f t="shared" si="0"/>
        <v>0</v>
      </c>
      <c r="I12" s="46"/>
    </row>
    <row r="13" spans="1:11" ht="15.95" customHeight="1" thickBot="1" x14ac:dyDescent="0.3">
      <c r="A13" s="99"/>
      <c r="B13" s="102"/>
      <c r="C13" s="47" t="s">
        <v>5</v>
      </c>
      <c r="D13" s="51">
        <v>7</v>
      </c>
      <c r="E13" s="58"/>
      <c r="F13" s="50">
        <f>1301+80+240+130</f>
        <v>1751</v>
      </c>
      <c r="G13" s="51">
        <f>1532+85+248+132</f>
        <v>1997</v>
      </c>
      <c r="H13" s="52">
        <f t="shared" si="0"/>
        <v>246</v>
      </c>
      <c r="I13" s="46"/>
    </row>
    <row r="14" spans="1:11" ht="15.95" customHeight="1" x14ac:dyDescent="0.25">
      <c r="A14" s="97">
        <v>4</v>
      </c>
      <c r="B14" s="100" t="s">
        <v>18</v>
      </c>
      <c r="C14" s="40" t="s">
        <v>11</v>
      </c>
      <c r="D14" s="54">
        <v>24</v>
      </c>
      <c r="E14" s="55">
        <v>5</v>
      </c>
      <c r="F14" s="103">
        <v>2678</v>
      </c>
      <c r="G14" s="105">
        <v>2722</v>
      </c>
      <c r="H14" s="107">
        <f>G14-F14</f>
        <v>44</v>
      </c>
      <c r="I14" s="46"/>
    </row>
    <row r="15" spans="1:11" ht="15.95" customHeight="1" x14ac:dyDescent="0.25">
      <c r="A15" s="98"/>
      <c r="B15" s="101"/>
      <c r="C15" s="43" t="s">
        <v>9</v>
      </c>
      <c r="D15" s="56">
        <v>36</v>
      </c>
      <c r="E15" s="57"/>
      <c r="F15" s="104"/>
      <c r="G15" s="106"/>
      <c r="H15" s="108">
        <f t="shared" si="0"/>
        <v>0</v>
      </c>
    </row>
    <row r="16" spans="1:11" ht="15.95" customHeight="1" thickBot="1" x14ac:dyDescent="0.3">
      <c r="A16" s="99"/>
      <c r="B16" s="102"/>
      <c r="C16" s="47" t="s">
        <v>5</v>
      </c>
      <c r="D16" s="51">
        <v>6</v>
      </c>
      <c r="E16" s="58"/>
      <c r="F16" s="50">
        <v>1578</v>
      </c>
      <c r="G16" s="51">
        <v>1789</v>
      </c>
      <c r="H16" s="52">
        <f t="shared" si="0"/>
        <v>211</v>
      </c>
      <c r="I16" s="46"/>
    </row>
    <row r="17" spans="1:9" ht="15.95" customHeight="1" x14ac:dyDescent="0.25">
      <c r="A17" s="97">
        <v>5</v>
      </c>
      <c r="B17" s="100" t="s">
        <v>19</v>
      </c>
      <c r="C17" s="40" t="s">
        <v>11</v>
      </c>
      <c r="D17" s="54">
        <v>13</v>
      </c>
      <c r="E17" s="55">
        <v>3</v>
      </c>
      <c r="F17" s="103">
        <v>1741</v>
      </c>
      <c r="G17" s="105">
        <v>1431</v>
      </c>
      <c r="H17" s="107">
        <f>G17-F17</f>
        <v>-310</v>
      </c>
      <c r="I17" s="46"/>
    </row>
    <row r="18" spans="1:9" ht="15.95" customHeight="1" x14ac:dyDescent="0.25">
      <c r="A18" s="98"/>
      <c r="B18" s="101"/>
      <c r="C18" s="43" t="s">
        <v>9</v>
      </c>
      <c r="D18" s="56">
        <v>22</v>
      </c>
      <c r="E18" s="57"/>
      <c r="F18" s="104"/>
      <c r="G18" s="106"/>
      <c r="H18" s="108">
        <f t="shared" si="0"/>
        <v>0</v>
      </c>
    </row>
    <row r="19" spans="1:9" ht="15.95" customHeight="1" thickBot="1" x14ac:dyDescent="0.3">
      <c r="A19" s="99"/>
      <c r="B19" s="102"/>
      <c r="C19" s="47" t="s">
        <v>5</v>
      </c>
      <c r="D19" s="51">
        <v>4</v>
      </c>
      <c r="E19" s="58"/>
      <c r="F19" s="50">
        <v>1235</v>
      </c>
      <c r="G19" s="51">
        <v>1662</v>
      </c>
      <c r="H19" s="52">
        <f t="shared" si="0"/>
        <v>427</v>
      </c>
      <c r="I19" s="46"/>
    </row>
    <row r="20" spans="1:9" ht="15.95" customHeight="1" x14ac:dyDescent="0.25">
      <c r="A20" s="97">
        <v>6</v>
      </c>
      <c r="B20" s="100" t="s">
        <v>52</v>
      </c>
      <c r="C20" s="40" t="s">
        <v>11</v>
      </c>
      <c r="D20" s="54">
        <v>22</v>
      </c>
      <c r="E20" s="55">
        <v>0</v>
      </c>
      <c r="F20" s="103">
        <v>1689</v>
      </c>
      <c r="G20" s="105">
        <v>2008</v>
      </c>
      <c r="H20" s="107">
        <f t="shared" si="0"/>
        <v>319</v>
      </c>
      <c r="I20" s="46"/>
    </row>
    <row r="21" spans="1:9" ht="15.95" customHeight="1" x14ac:dyDescent="0.25">
      <c r="A21" s="98"/>
      <c r="B21" s="101"/>
      <c r="C21" s="43" t="s">
        <v>9</v>
      </c>
      <c r="D21" s="56">
        <v>29</v>
      </c>
      <c r="E21" s="57"/>
      <c r="F21" s="104"/>
      <c r="G21" s="106"/>
      <c r="H21" s="108">
        <f t="shared" si="0"/>
        <v>0</v>
      </c>
    </row>
    <row r="22" spans="1:9" ht="27.95" customHeight="1" thickBot="1" x14ac:dyDescent="0.3">
      <c r="A22" s="99"/>
      <c r="B22" s="102"/>
      <c r="C22" s="47" t="s">
        <v>5</v>
      </c>
      <c r="D22" s="51">
        <v>6</v>
      </c>
      <c r="E22" s="58"/>
      <c r="F22" s="50">
        <v>1347</v>
      </c>
      <c r="G22" s="51">
        <v>1608</v>
      </c>
      <c r="H22" s="52">
        <f t="shared" si="0"/>
        <v>261</v>
      </c>
      <c r="I22" s="46"/>
    </row>
    <row r="23" spans="1:9" ht="15.95" customHeight="1" x14ac:dyDescent="0.25">
      <c r="A23" s="97">
        <v>7</v>
      </c>
      <c r="B23" s="100" t="s">
        <v>51</v>
      </c>
      <c r="C23" s="40" t="s">
        <v>11</v>
      </c>
      <c r="D23" s="54">
        <v>21</v>
      </c>
      <c r="E23" s="55">
        <v>0</v>
      </c>
      <c r="F23" s="103">
        <v>1667</v>
      </c>
      <c r="G23" s="105">
        <v>1763</v>
      </c>
      <c r="H23" s="107">
        <f t="shared" si="0"/>
        <v>96</v>
      </c>
      <c r="I23" s="46"/>
    </row>
    <row r="24" spans="1:9" ht="15.95" customHeight="1" x14ac:dyDescent="0.25">
      <c r="A24" s="98"/>
      <c r="B24" s="101"/>
      <c r="C24" s="43" t="s">
        <v>9</v>
      </c>
      <c r="D24" s="56">
        <v>24</v>
      </c>
      <c r="E24" s="57"/>
      <c r="F24" s="104"/>
      <c r="G24" s="106"/>
      <c r="H24" s="108">
        <f t="shared" si="0"/>
        <v>0</v>
      </c>
    </row>
    <row r="25" spans="1:9" ht="15.95" customHeight="1" thickBot="1" x14ac:dyDescent="0.3">
      <c r="A25" s="99"/>
      <c r="B25" s="102"/>
      <c r="C25" s="47" t="s">
        <v>5</v>
      </c>
      <c r="D25" s="51">
        <v>7</v>
      </c>
      <c r="E25" s="58"/>
      <c r="F25" s="50">
        <f>1594+74</f>
        <v>1668</v>
      </c>
      <c r="G25" s="51">
        <f>1594+50</f>
        <v>1644</v>
      </c>
      <c r="H25" s="52">
        <f t="shared" si="0"/>
        <v>-24</v>
      </c>
      <c r="I25" s="46"/>
    </row>
    <row r="26" spans="1:9" ht="15.95" customHeight="1" x14ac:dyDescent="0.25">
      <c r="A26" s="97">
        <v>8</v>
      </c>
      <c r="B26" s="100" t="s">
        <v>20</v>
      </c>
      <c r="C26" s="40" t="s">
        <v>11</v>
      </c>
      <c r="D26" s="54">
        <v>34</v>
      </c>
      <c r="E26" s="55">
        <v>3</v>
      </c>
      <c r="F26" s="103">
        <v>3488</v>
      </c>
      <c r="G26" s="105">
        <v>3598</v>
      </c>
      <c r="H26" s="107">
        <f t="shared" si="0"/>
        <v>110</v>
      </c>
      <c r="I26" s="46"/>
    </row>
    <row r="27" spans="1:9" ht="15.95" customHeight="1" x14ac:dyDescent="0.25">
      <c r="A27" s="98"/>
      <c r="B27" s="101"/>
      <c r="C27" s="43" t="s">
        <v>9</v>
      </c>
      <c r="D27" s="56">
        <v>49</v>
      </c>
      <c r="E27" s="57"/>
      <c r="F27" s="104"/>
      <c r="G27" s="106"/>
      <c r="H27" s="108">
        <f t="shared" si="0"/>
        <v>0</v>
      </c>
    </row>
    <row r="28" spans="1:9" ht="15.95" customHeight="1" thickBot="1" x14ac:dyDescent="0.3">
      <c r="A28" s="99"/>
      <c r="B28" s="102"/>
      <c r="C28" s="47" t="s">
        <v>5</v>
      </c>
      <c r="D28" s="51">
        <v>6</v>
      </c>
      <c r="E28" s="58"/>
      <c r="F28" s="50">
        <f>1456+160+60</f>
        <v>1676</v>
      </c>
      <c r="G28" s="51">
        <f>1584+173+60</f>
        <v>1817</v>
      </c>
      <c r="H28" s="52">
        <f t="shared" si="0"/>
        <v>141</v>
      </c>
      <c r="I28" s="46"/>
    </row>
    <row r="29" spans="1:9" ht="15.95" customHeight="1" x14ac:dyDescent="0.25">
      <c r="A29" s="97">
        <v>9</v>
      </c>
      <c r="B29" s="100" t="s">
        <v>21</v>
      </c>
      <c r="C29" s="40" t="s">
        <v>11</v>
      </c>
      <c r="D29" s="54">
        <v>17</v>
      </c>
      <c r="E29" s="55">
        <v>3</v>
      </c>
      <c r="F29" s="103">
        <v>1988</v>
      </c>
      <c r="G29" s="105">
        <v>2125</v>
      </c>
      <c r="H29" s="107">
        <f>G29-F29</f>
        <v>137</v>
      </c>
      <c r="I29" s="46"/>
    </row>
    <row r="30" spans="1:9" ht="15.95" customHeight="1" x14ac:dyDescent="0.25">
      <c r="A30" s="98"/>
      <c r="B30" s="101"/>
      <c r="C30" s="43" t="s">
        <v>9</v>
      </c>
      <c r="D30" s="56">
        <v>19</v>
      </c>
      <c r="E30" s="57"/>
      <c r="F30" s="104"/>
      <c r="G30" s="106"/>
      <c r="H30" s="108">
        <f t="shared" si="0"/>
        <v>0</v>
      </c>
    </row>
    <row r="31" spans="1:9" ht="15.95" customHeight="1" thickBot="1" x14ac:dyDescent="0.3">
      <c r="A31" s="99"/>
      <c r="B31" s="102"/>
      <c r="C31" s="47" t="s">
        <v>5</v>
      </c>
      <c r="D31" s="51">
        <v>5</v>
      </c>
      <c r="E31" s="58"/>
      <c r="F31" s="50">
        <f>1225+300</f>
        <v>1525</v>
      </c>
      <c r="G31" s="51">
        <f>1375+270</f>
        <v>1645</v>
      </c>
      <c r="H31" s="52">
        <f t="shared" si="0"/>
        <v>120</v>
      </c>
      <c r="I31" s="46"/>
    </row>
    <row r="32" spans="1:9" ht="15.95" customHeight="1" x14ac:dyDescent="0.25">
      <c r="A32" s="97">
        <v>10</v>
      </c>
      <c r="B32" s="100" t="s">
        <v>50</v>
      </c>
      <c r="C32" s="40" t="s">
        <v>11</v>
      </c>
      <c r="D32" s="54">
        <v>19</v>
      </c>
      <c r="E32" s="55">
        <v>4</v>
      </c>
      <c r="F32" s="103">
        <v>2039</v>
      </c>
      <c r="G32" s="105">
        <v>1999</v>
      </c>
      <c r="H32" s="107">
        <f t="shared" si="0"/>
        <v>-40</v>
      </c>
      <c r="I32" s="46"/>
    </row>
    <row r="33" spans="1:9" ht="15.95" customHeight="1" x14ac:dyDescent="0.25">
      <c r="A33" s="98"/>
      <c r="B33" s="101"/>
      <c r="C33" s="43" t="s">
        <v>9</v>
      </c>
      <c r="D33" s="56">
        <v>23</v>
      </c>
      <c r="E33" s="57"/>
      <c r="F33" s="104"/>
      <c r="G33" s="106"/>
      <c r="H33" s="108">
        <f t="shared" si="0"/>
        <v>0</v>
      </c>
    </row>
    <row r="34" spans="1:9" ht="15.95" customHeight="1" thickBot="1" x14ac:dyDescent="0.3">
      <c r="A34" s="99"/>
      <c r="B34" s="102"/>
      <c r="C34" s="47" t="s">
        <v>5</v>
      </c>
      <c r="D34" s="51">
        <v>7</v>
      </c>
      <c r="E34" s="58"/>
      <c r="F34" s="50">
        <f>1327+120+192</f>
        <v>1639</v>
      </c>
      <c r="G34" s="51">
        <f>1597+125+175</f>
        <v>1897</v>
      </c>
      <c r="H34" s="52">
        <f t="shared" si="0"/>
        <v>258</v>
      </c>
      <c r="I34" s="46"/>
    </row>
    <row r="35" spans="1:9" ht="15.95" customHeight="1" x14ac:dyDescent="0.25">
      <c r="A35" s="97">
        <v>11</v>
      </c>
      <c r="B35" s="100" t="s">
        <v>22</v>
      </c>
      <c r="C35" s="40" t="s">
        <v>11</v>
      </c>
      <c r="D35" s="54">
        <v>7</v>
      </c>
      <c r="E35" s="55">
        <v>6</v>
      </c>
      <c r="F35" s="103">
        <v>954</v>
      </c>
      <c r="G35" s="105">
        <v>833</v>
      </c>
      <c r="H35" s="107">
        <f t="shared" si="0"/>
        <v>-121</v>
      </c>
      <c r="I35" s="46"/>
    </row>
    <row r="36" spans="1:9" ht="15.95" customHeight="1" x14ac:dyDescent="0.25">
      <c r="A36" s="98"/>
      <c r="B36" s="101"/>
      <c r="C36" s="43" t="s">
        <v>9</v>
      </c>
      <c r="D36" s="56">
        <v>2</v>
      </c>
      <c r="E36" s="57"/>
      <c r="F36" s="104"/>
      <c r="G36" s="106"/>
      <c r="H36" s="108">
        <f t="shared" si="0"/>
        <v>0</v>
      </c>
    </row>
    <row r="37" spans="1:9" ht="15.95" customHeight="1" thickBot="1" x14ac:dyDescent="0.3">
      <c r="A37" s="99"/>
      <c r="B37" s="102"/>
      <c r="C37" s="47" t="s">
        <v>5</v>
      </c>
      <c r="D37" s="51">
        <v>3</v>
      </c>
      <c r="E37" s="58"/>
      <c r="F37" s="50">
        <f>696+130</f>
        <v>826</v>
      </c>
      <c r="G37" s="51">
        <f>675+130</f>
        <v>805</v>
      </c>
      <c r="H37" s="52">
        <f t="shared" si="0"/>
        <v>-21</v>
      </c>
      <c r="I37" s="46"/>
    </row>
    <row r="38" spans="1:9" ht="15.95" customHeight="1" x14ac:dyDescent="0.25">
      <c r="A38" s="97">
        <v>12</v>
      </c>
      <c r="B38" s="100" t="s">
        <v>28</v>
      </c>
      <c r="C38" s="40" t="s">
        <v>11</v>
      </c>
      <c r="D38" s="54">
        <v>17</v>
      </c>
      <c r="E38" s="55">
        <v>2</v>
      </c>
      <c r="F38" s="103">
        <v>2005</v>
      </c>
      <c r="G38" s="105">
        <v>2146</v>
      </c>
      <c r="H38" s="107">
        <f t="shared" si="0"/>
        <v>141</v>
      </c>
      <c r="I38" s="46"/>
    </row>
    <row r="39" spans="1:9" ht="15.95" customHeight="1" x14ac:dyDescent="0.25">
      <c r="A39" s="98"/>
      <c r="B39" s="101"/>
      <c r="C39" s="43" t="s">
        <v>9</v>
      </c>
      <c r="D39" s="56">
        <v>20</v>
      </c>
      <c r="E39" s="57"/>
      <c r="F39" s="104"/>
      <c r="G39" s="106"/>
      <c r="H39" s="108">
        <f t="shared" si="0"/>
        <v>0</v>
      </c>
    </row>
    <row r="40" spans="1:9" ht="15.95" customHeight="1" thickBot="1" x14ac:dyDescent="0.3">
      <c r="A40" s="99"/>
      <c r="B40" s="102"/>
      <c r="C40" s="47" t="s">
        <v>5</v>
      </c>
      <c r="D40" s="51">
        <v>6</v>
      </c>
      <c r="E40" s="58"/>
      <c r="F40" s="50">
        <f>1392+36</f>
        <v>1428</v>
      </c>
      <c r="G40" s="51">
        <f>1566+20</f>
        <v>1586</v>
      </c>
      <c r="H40" s="52">
        <f t="shared" si="0"/>
        <v>158</v>
      </c>
      <c r="I40" s="46"/>
    </row>
    <row r="41" spans="1:9" ht="15.95" customHeight="1" x14ac:dyDescent="0.25">
      <c r="A41" s="97">
        <v>13</v>
      </c>
      <c r="B41" s="100" t="s">
        <v>23</v>
      </c>
      <c r="C41" s="40" t="s">
        <v>11</v>
      </c>
      <c r="D41" s="54">
        <v>19</v>
      </c>
      <c r="E41" s="55">
        <v>4</v>
      </c>
      <c r="F41" s="103">
        <v>1856</v>
      </c>
      <c r="G41" s="105">
        <v>1976</v>
      </c>
      <c r="H41" s="107">
        <f t="shared" si="0"/>
        <v>120</v>
      </c>
      <c r="I41" s="46"/>
    </row>
    <row r="42" spans="1:9" ht="15.95" customHeight="1" x14ac:dyDescent="0.25">
      <c r="A42" s="98"/>
      <c r="B42" s="101"/>
      <c r="C42" s="43" t="s">
        <v>9</v>
      </c>
      <c r="D42" s="56">
        <v>21</v>
      </c>
      <c r="E42" s="57"/>
      <c r="F42" s="104"/>
      <c r="G42" s="106"/>
      <c r="H42" s="108">
        <f t="shared" si="0"/>
        <v>0</v>
      </c>
    </row>
    <row r="43" spans="1:9" ht="15.95" customHeight="1" thickBot="1" x14ac:dyDescent="0.3">
      <c r="A43" s="99"/>
      <c r="B43" s="102"/>
      <c r="C43" s="47" t="s">
        <v>5</v>
      </c>
      <c r="D43" s="51">
        <v>4</v>
      </c>
      <c r="E43" s="58"/>
      <c r="F43" s="50">
        <v>972</v>
      </c>
      <c r="G43" s="51">
        <v>1186</v>
      </c>
      <c r="H43" s="52">
        <f t="shared" si="0"/>
        <v>214</v>
      </c>
      <c r="I43" s="46"/>
    </row>
    <row r="44" spans="1:9" ht="15.95" customHeight="1" x14ac:dyDescent="0.25">
      <c r="A44" s="97">
        <v>14</v>
      </c>
      <c r="B44" s="100" t="s">
        <v>24</v>
      </c>
      <c r="C44" s="40" t="s">
        <v>11</v>
      </c>
      <c r="D44" s="54">
        <v>11</v>
      </c>
      <c r="E44" s="55">
        <v>1</v>
      </c>
      <c r="F44" s="103">
        <v>1455</v>
      </c>
      <c r="G44" s="105">
        <v>1258</v>
      </c>
      <c r="H44" s="107">
        <f t="shared" si="0"/>
        <v>-197</v>
      </c>
      <c r="I44" s="46"/>
    </row>
    <row r="45" spans="1:9" ht="15.95" customHeight="1" x14ac:dyDescent="0.25">
      <c r="A45" s="98"/>
      <c r="B45" s="101"/>
      <c r="C45" s="43" t="s">
        <v>9</v>
      </c>
      <c r="D45" s="56">
        <v>23</v>
      </c>
      <c r="E45" s="57"/>
      <c r="F45" s="104"/>
      <c r="G45" s="106"/>
      <c r="H45" s="108">
        <f t="shared" si="0"/>
        <v>0</v>
      </c>
    </row>
    <row r="46" spans="1:9" ht="15.95" customHeight="1" thickBot="1" x14ac:dyDescent="0.3">
      <c r="A46" s="99"/>
      <c r="B46" s="102"/>
      <c r="C46" s="47" t="s">
        <v>5</v>
      </c>
      <c r="D46" s="51">
        <v>4</v>
      </c>
      <c r="E46" s="58"/>
      <c r="F46" s="50">
        <f>1009+75</f>
        <v>1084</v>
      </c>
      <c r="G46" s="51">
        <f>1126+54</f>
        <v>1180</v>
      </c>
      <c r="H46" s="52">
        <f t="shared" si="0"/>
        <v>96</v>
      </c>
      <c r="I46" s="46"/>
    </row>
    <row r="47" spans="1:9" ht="15.95" customHeight="1" x14ac:dyDescent="0.25">
      <c r="A47" s="97">
        <v>15</v>
      </c>
      <c r="B47" s="100" t="s">
        <v>25</v>
      </c>
      <c r="C47" s="40" t="s">
        <v>11</v>
      </c>
      <c r="D47" s="54">
        <v>22</v>
      </c>
      <c r="E47" s="55">
        <v>6</v>
      </c>
      <c r="F47" s="103">
        <v>2829</v>
      </c>
      <c r="G47" s="105">
        <v>2651</v>
      </c>
      <c r="H47" s="107">
        <f t="shared" si="0"/>
        <v>-178</v>
      </c>
      <c r="I47" s="46"/>
    </row>
    <row r="48" spans="1:9" ht="15.95" customHeight="1" x14ac:dyDescent="0.25">
      <c r="A48" s="98"/>
      <c r="B48" s="101"/>
      <c r="C48" s="43" t="s">
        <v>9</v>
      </c>
      <c r="D48" s="56">
        <v>37</v>
      </c>
      <c r="E48" s="57"/>
      <c r="F48" s="104"/>
      <c r="G48" s="106"/>
      <c r="H48" s="108">
        <f t="shared" si="0"/>
        <v>0</v>
      </c>
    </row>
    <row r="49" spans="1:9" ht="15.95" customHeight="1" thickBot="1" x14ac:dyDescent="0.3">
      <c r="A49" s="99"/>
      <c r="B49" s="102"/>
      <c r="C49" s="47" t="s">
        <v>5</v>
      </c>
      <c r="D49" s="51">
        <v>5</v>
      </c>
      <c r="E49" s="58"/>
      <c r="F49" s="50">
        <v>1592</v>
      </c>
      <c r="G49" s="51">
        <v>1755</v>
      </c>
      <c r="H49" s="52">
        <f t="shared" si="0"/>
        <v>163</v>
      </c>
      <c r="I49" s="46"/>
    </row>
    <row r="50" spans="1:9" ht="15.95" customHeight="1" x14ac:dyDescent="0.25">
      <c r="A50" s="97">
        <v>16</v>
      </c>
      <c r="B50" s="100" t="s">
        <v>26</v>
      </c>
      <c r="C50" s="40" t="s">
        <v>11</v>
      </c>
      <c r="D50" s="54">
        <v>9</v>
      </c>
      <c r="E50" s="55">
        <v>7</v>
      </c>
      <c r="F50" s="103">
        <v>1166</v>
      </c>
      <c r="G50" s="105">
        <v>1425</v>
      </c>
      <c r="H50" s="107">
        <f t="shared" si="0"/>
        <v>259</v>
      </c>
      <c r="I50" s="46"/>
    </row>
    <row r="51" spans="1:9" ht="15.95" customHeight="1" x14ac:dyDescent="0.25">
      <c r="A51" s="98"/>
      <c r="B51" s="101"/>
      <c r="C51" s="43" t="s">
        <v>9</v>
      </c>
      <c r="D51" s="56">
        <v>4</v>
      </c>
      <c r="E51" s="57"/>
      <c r="F51" s="104"/>
      <c r="G51" s="106"/>
      <c r="H51" s="108">
        <f t="shared" si="0"/>
        <v>0</v>
      </c>
    </row>
    <row r="52" spans="1:9" ht="15.95" customHeight="1" thickBot="1" x14ac:dyDescent="0.3">
      <c r="A52" s="99"/>
      <c r="B52" s="102"/>
      <c r="C52" s="47" t="s">
        <v>5</v>
      </c>
      <c r="D52" s="51">
        <v>3</v>
      </c>
      <c r="E52" s="58"/>
      <c r="F52" s="50">
        <f>661+129</f>
        <v>790</v>
      </c>
      <c r="G52" s="51">
        <f>835+156</f>
        <v>991</v>
      </c>
      <c r="H52" s="52">
        <f t="shared" si="0"/>
        <v>201</v>
      </c>
      <c r="I52" s="46"/>
    </row>
    <row r="53" spans="1:9" ht="15.95" customHeight="1" x14ac:dyDescent="0.25">
      <c r="A53" s="97">
        <v>17</v>
      </c>
      <c r="B53" s="100" t="s">
        <v>27</v>
      </c>
      <c r="C53" s="40" t="s">
        <v>11</v>
      </c>
      <c r="D53" s="54">
        <v>13</v>
      </c>
      <c r="E53" s="55">
        <v>0</v>
      </c>
      <c r="F53" s="103">
        <v>1247</v>
      </c>
      <c r="G53" s="105">
        <v>1218</v>
      </c>
      <c r="H53" s="107">
        <f t="shared" si="0"/>
        <v>-29</v>
      </c>
      <c r="I53" s="46"/>
    </row>
    <row r="54" spans="1:9" ht="15.95" customHeight="1" x14ac:dyDescent="0.25">
      <c r="A54" s="98"/>
      <c r="B54" s="101"/>
      <c r="C54" s="43" t="s">
        <v>9</v>
      </c>
      <c r="D54" s="56">
        <v>21</v>
      </c>
      <c r="E54" s="59"/>
      <c r="F54" s="104"/>
      <c r="G54" s="106"/>
      <c r="H54" s="108"/>
    </row>
    <row r="55" spans="1:9" ht="15.95" customHeight="1" thickBot="1" x14ac:dyDescent="0.3">
      <c r="A55" s="99"/>
      <c r="B55" s="102"/>
      <c r="C55" s="47" t="s">
        <v>5</v>
      </c>
      <c r="D55" s="60">
        <v>5</v>
      </c>
      <c r="E55" s="61"/>
      <c r="F55" s="62">
        <v>984</v>
      </c>
      <c r="G55" s="60">
        <v>1060</v>
      </c>
      <c r="H55" s="63">
        <f t="shared" si="0"/>
        <v>76</v>
      </c>
      <c r="I55" s="46"/>
    </row>
    <row r="56" spans="1:9" s="64" customFormat="1" ht="27" customHeight="1" x14ac:dyDescent="0.25">
      <c r="A56" s="109" t="s">
        <v>71</v>
      </c>
      <c r="B56" s="109"/>
      <c r="C56" s="109"/>
      <c r="D56" s="109"/>
      <c r="E56" s="109"/>
      <c r="F56" s="109"/>
      <c r="G56" s="109"/>
    </row>
    <row r="57" spans="1:9" ht="27" customHeight="1" x14ac:dyDescent="0.25">
      <c r="A57" s="109" t="s">
        <v>72</v>
      </c>
      <c r="B57" s="109"/>
      <c r="C57" s="109"/>
      <c r="D57" s="109"/>
      <c r="E57" s="109"/>
      <c r="F57" s="109"/>
      <c r="G57" s="109"/>
      <c r="I57" s="46"/>
    </row>
    <row r="58" spans="1:9" ht="5.0999999999999996" customHeight="1" x14ac:dyDescent="0.25">
      <c r="A58" s="65"/>
      <c r="B58" s="65"/>
      <c r="C58" s="65"/>
      <c r="D58" s="65"/>
      <c r="E58" s="65"/>
      <c r="F58" s="65"/>
      <c r="G58" s="65"/>
      <c r="I58" s="46"/>
    </row>
    <row r="59" spans="1:9" ht="15.75" thickBot="1" x14ac:dyDescent="0.3">
      <c r="A59" s="66" t="s">
        <v>29</v>
      </c>
      <c r="G59" s="53"/>
      <c r="I59" s="46"/>
    </row>
    <row r="60" spans="1:9" ht="38.25" customHeight="1" thickBot="1" x14ac:dyDescent="0.3">
      <c r="A60" s="31"/>
      <c r="D60" s="67" t="s">
        <v>1</v>
      </c>
      <c r="E60" s="68" t="s">
        <v>13</v>
      </c>
      <c r="F60" s="68" t="s">
        <v>14</v>
      </c>
      <c r="G60" s="68" t="s">
        <v>70</v>
      </c>
      <c r="I60" s="46"/>
    </row>
    <row r="61" spans="1:9" x14ac:dyDescent="0.25">
      <c r="A61" s="110" t="s">
        <v>12</v>
      </c>
      <c r="B61" s="111"/>
      <c r="C61" s="112"/>
      <c r="D61" s="69">
        <f>D5+D8+D11+D14+D17+D20+D23+D26+D29+D32+D35+D38+D41+D44+D47+D50+D53</f>
        <v>306</v>
      </c>
      <c r="E61" s="113">
        <v>32637</v>
      </c>
      <c r="F61" s="113">
        <v>33363</v>
      </c>
      <c r="G61" s="115">
        <f>F61-E61</f>
        <v>726</v>
      </c>
      <c r="I61" s="46"/>
    </row>
    <row r="62" spans="1:9" x14ac:dyDescent="0.25">
      <c r="A62" s="117" t="s">
        <v>56</v>
      </c>
      <c r="B62" s="118"/>
      <c r="C62" s="119"/>
      <c r="D62" s="70">
        <f>SUM(E5:E55)</f>
        <v>58</v>
      </c>
      <c r="E62" s="114"/>
      <c r="F62" s="114"/>
      <c r="G62" s="116"/>
      <c r="I62" s="46"/>
    </row>
    <row r="63" spans="1:9" x14ac:dyDescent="0.25">
      <c r="A63" s="120" t="s">
        <v>9</v>
      </c>
      <c r="B63" s="121"/>
      <c r="C63" s="122"/>
      <c r="D63" s="70">
        <f t="shared" ref="D63:D64" si="1">D6+D9+D12+D15+D18+D21+D24+D27+D30+D33+D36+D39+D42+D45+D48+D51+D54</f>
        <v>392</v>
      </c>
      <c r="E63" s="114"/>
      <c r="F63" s="114"/>
      <c r="G63" s="116"/>
      <c r="I63" s="46"/>
    </row>
    <row r="64" spans="1:9" ht="15.75" thickBot="1" x14ac:dyDescent="0.3">
      <c r="A64" s="131" t="s">
        <v>4</v>
      </c>
      <c r="B64" s="132"/>
      <c r="C64" s="133"/>
      <c r="D64" s="71">
        <f t="shared" si="1"/>
        <v>86</v>
      </c>
      <c r="E64" s="72">
        <f>F7+F10+F13+F16+F19+F22+F25+F28+F31+F34+F37+F40+F43+F46+F49+F52+F55</f>
        <v>22225</v>
      </c>
      <c r="F64" s="73">
        <f>G7+G10+G13+G16+G19+G22+G25+G28+G31+G34+G37+G40+G43+G46+G49+G52+G55</f>
        <v>25129</v>
      </c>
      <c r="G64" s="74">
        <f>F64-E64</f>
        <v>2904</v>
      </c>
      <c r="I64" s="46"/>
    </row>
    <row r="65" spans="1:9" ht="15.75" thickBot="1" x14ac:dyDescent="0.3">
      <c r="A65" s="75"/>
      <c r="B65" s="76"/>
      <c r="C65" s="76"/>
      <c r="D65" s="76"/>
      <c r="E65" s="76"/>
      <c r="I65" s="46"/>
    </row>
    <row r="66" spans="1:9" ht="30.75" thickBot="1" x14ac:dyDescent="0.3">
      <c r="A66" s="134"/>
      <c r="B66" s="134"/>
      <c r="C66" s="134"/>
      <c r="D66" s="77" t="s">
        <v>1</v>
      </c>
      <c r="E66" s="78" t="s">
        <v>14</v>
      </c>
      <c r="F66" s="66"/>
      <c r="I66" s="46"/>
    </row>
    <row r="67" spans="1:9" x14ac:dyDescent="0.25">
      <c r="A67" s="135" t="s">
        <v>45</v>
      </c>
      <c r="B67" s="136"/>
      <c r="C67" s="137"/>
      <c r="D67" s="79">
        <f>SUM(D69:D70)</f>
        <v>238</v>
      </c>
      <c r="E67" s="80">
        <f>SUM(E69:E70)</f>
        <v>1473</v>
      </c>
      <c r="F67" s="81"/>
      <c r="I67" s="46"/>
    </row>
    <row r="68" spans="1:9" x14ac:dyDescent="0.25">
      <c r="A68" s="138" t="s">
        <v>2</v>
      </c>
      <c r="B68" s="139"/>
      <c r="C68" s="140"/>
      <c r="D68" s="82"/>
      <c r="E68" s="83"/>
      <c r="F68" s="81"/>
      <c r="I68" s="46"/>
    </row>
    <row r="69" spans="1:9" x14ac:dyDescent="0.25">
      <c r="A69" s="138" t="s">
        <v>3</v>
      </c>
      <c r="B69" s="139"/>
      <c r="C69" s="140"/>
      <c r="D69" s="82">
        <v>189</v>
      </c>
      <c r="E69" s="80">
        <f>84+1081</f>
        <v>1165</v>
      </c>
      <c r="F69" s="81"/>
    </row>
    <row r="70" spans="1:9" ht="15.75" thickBot="1" x14ac:dyDescent="0.3">
      <c r="A70" s="141" t="s">
        <v>5</v>
      </c>
      <c r="B70" s="142"/>
      <c r="C70" s="143"/>
      <c r="D70" s="84">
        <v>49</v>
      </c>
      <c r="E70" s="85">
        <v>308</v>
      </c>
      <c r="F70" s="81"/>
    </row>
    <row r="71" spans="1:9" s="75" customFormat="1" ht="15.75" thickBot="1" x14ac:dyDescent="0.3">
      <c r="A71" s="86"/>
      <c r="B71" s="86"/>
      <c r="C71" s="86"/>
      <c r="F71" s="87"/>
    </row>
    <row r="72" spans="1:9" ht="29.25" customHeight="1" x14ac:dyDescent="0.25">
      <c r="A72" s="123" t="s">
        <v>6</v>
      </c>
      <c r="B72" s="124"/>
      <c r="C72" s="124"/>
      <c r="D72" s="88">
        <v>7</v>
      </c>
      <c r="E72" s="89">
        <v>99</v>
      </c>
      <c r="F72" s="90"/>
    </row>
    <row r="73" spans="1:9" ht="31.5" customHeight="1" x14ac:dyDescent="0.25">
      <c r="A73" s="125" t="s">
        <v>10</v>
      </c>
      <c r="B73" s="126"/>
      <c r="C73" s="127"/>
      <c r="D73" s="91">
        <v>5</v>
      </c>
      <c r="E73" s="92">
        <v>381</v>
      </c>
      <c r="F73" s="90"/>
    </row>
    <row r="74" spans="1:9" ht="31.5" customHeight="1" x14ac:dyDescent="0.25">
      <c r="A74" s="125" t="s">
        <v>7</v>
      </c>
      <c r="B74" s="126"/>
      <c r="C74" s="127"/>
      <c r="D74" s="91">
        <v>12</v>
      </c>
      <c r="E74" s="92">
        <v>908</v>
      </c>
      <c r="F74" s="90"/>
    </row>
    <row r="75" spans="1:9" ht="31.5" customHeight="1" thickBot="1" x14ac:dyDescent="0.3">
      <c r="A75" s="128" t="s">
        <v>8</v>
      </c>
      <c r="B75" s="129"/>
      <c r="C75" s="130"/>
      <c r="D75" s="93">
        <v>5</v>
      </c>
      <c r="E75" s="94">
        <v>228</v>
      </c>
      <c r="F75" s="90"/>
    </row>
    <row r="77" spans="1:9" x14ac:dyDescent="0.25">
      <c r="A77" s="12" t="s">
        <v>44</v>
      </c>
      <c r="B77" s="12"/>
      <c r="C77" s="12"/>
    </row>
    <row r="78" spans="1:9" x14ac:dyDescent="0.25">
      <c r="A78" s="12" t="s">
        <v>73</v>
      </c>
      <c r="B78" s="12"/>
      <c r="C78" s="12"/>
    </row>
  </sheetData>
  <mergeCells count="104">
    <mergeCell ref="A72:C72"/>
    <mergeCell ref="A73:C73"/>
    <mergeCell ref="A74:C74"/>
    <mergeCell ref="A75:C75"/>
    <mergeCell ref="A64:C64"/>
    <mergeCell ref="A66:C66"/>
    <mergeCell ref="A67:C67"/>
    <mergeCell ref="A68:C68"/>
    <mergeCell ref="A69:C69"/>
    <mergeCell ref="A70:C70"/>
    <mergeCell ref="A56:G56"/>
    <mergeCell ref="A57:G57"/>
    <mergeCell ref="A61:C61"/>
    <mergeCell ref="E61:E63"/>
    <mergeCell ref="F61:F63"/>
    <mergeCell ref="G61:G63"/>
    <mergeCell ref="A62:C62"/>
    <mergeCell ref="A63:C63"/>
    <mergeCell ref="A50:A52"/>
    <mergeCell ref="B50:B52"/>
    <mergeCell ref="F50:F51"/>
    <mergeCell ref="G50:G51"/>
    <mergeCell ref="A41:A43"/>
    <mergeCell ref="B41:B43"/>
    <mergeCell ref="F41:F42"/>
    <mergeCell ref="G41:G42"/>
    <mergeCell ref="H41:H42"/>
    <mergeCell ref="H50:H51"/>
    <mergeCell ref="A53:A55"/>
    <mergeCell ref="B53:B55"/>
    <mergeCell ref="F53:F54"/>
    <mergeCell ref="G53:G54"/>
    <mergeCell ref="H53:H54"/>
    <mergeCell ref="A44:A46"/>
    <mergeCell ref="B44:B46"/>
    <mergeCell ref="F44:F45"/>
    <mergeCell ref="G44:G45"/>
    <mergeCell ref="H44:H45"/>
    <mergeCell ref="A47:A49"/>
    <mergeCell ref="B47:B49"/>
    <mergeCell ref="F47:F48"/>
    <mergeCell ref="G47:G48"/>
    <mergeCell ref="H47:H48"/>
    <mergeCell ref="A35:A37"/>
    <mergeCell ref="B35:B37"/>
    <mergeCell ref="F35:F36"/>
    <mergeCell ref="G35:G36"/>
    <mergeCell ref="H35:H36"/>
    <mergeCell ref="A38:A40"/>
    <mergeCell ref="B38:B40"/>
    <mergeCell ref="F38:F39"/>
    <mergeCell ref="G38:G39"/>
    <mergeCell ref="H38:H39"/>
    <mergeCell ref="A29:A31"/>
    <mergeCell ref="B29:B31"/>
    <mergeCell ref="F29:F30"/>
    <mergeCell ref="G29:G30"/>
    <mergeCell ref="H29:H30"/>
    <mergeCell ref="A32:A34"/>
    <mergeCell ref="B32:B34"/>
    <mergeCell ref="F32:F33"/>
    <mergeCell ref="G32:G33"/>
    <mergeCell ref="H32:H33"/>
    <mergeCell ref="A23:A25"/>
    <mergeCell ref="B23:B25"/>
    <mergeCell ref="F23:F24"/>
    <mergeCell ref="G23:G24"/>
    <mergeCell ref="H23:H24"/>
    <mergeCell ref="A26:A28"/>
    <mergeCell ref="B26:B28"/>
    <mergeCell ref="F26:F27"/>
    <mergeCell ref="G26:G27"/>
    <mergeCell ref="H26:H27"/>
    <mergeCell ref="A17:A19"/>
    <mergeCell ref="B17:B19"/>
    <mergeCell ref="F17:F18"/>
    <mergeCell ref="G17:G18"/>
    <mergeCell ref="H17:H18"/>
    <mergeCell ref="A20:A22"/>
    <mergeCell ref="B20:B22"/>
    <mergeCell ref="F20:F21"/>
    <mergeCell ref="G20:G21"/>
    <mergeCell ref="H20:H21"/>
    <mergeCell ref="A11:A13"/>
    <mergeCell ref="B11:B13"/>
    <mergeCell ref="F11:F12"/>
    <mergeCell ref="G11:G12"/>
    <mergeCell ref="H11:H12"/>
    <mergeCell ref="A14:A16"/>
    <mergeCell ref="B14:B16"/>
    <mergeCell ref="F14:F15"/>
    <mergeCell ref="G14:G15"/>
    <mergeCell ref="H14:H15"/>
    <mergeCell ref="A4:B4"/>
    <mergeCell ref="A5:A7"/>
    <mergeCell ref="B5:B7"/>
    <mergeCell ref="F5:F6"/>
    <mergeCell ref="G5:G6"/>
    <mergeCell ref="H5:H6"/>
    <mergeCell ref="A8:A10"/>
    <mergeCell ref="B8:B10"/>
    <mergeCell ref="F8:F9"/>
    <mergeCell ref="G8:G9"/>
    <mergeCell ref="H8:H9"/>
  </mergeCells>
  <pageMargins left="0.70866141732283472" right="0.70866141732283472" top="0.78740157480314965" bottom="0.78740157480314965" header="0.31496062992125984" footer="0.31496062992125984"/>
  <pageSetup paperSize="9" scale="94" orientation="portrait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zoomScale="75" zoomScaleNormal="75" workbookViewId="0">
      <selection activeCell="A23" sqref="A23"/>
    </sheetView>
  </sheetViews>
  <sheetFormatPr baseColWidth="10" defaultColWidth="11" defaultRowHeight="15" x14ac:dyDescent="0.25"/>
  <cols>
    <col min="1" max="1" width="59.5" style="2" bestFit="1" customWidth="1"/>
    <col min="2" max="2" width="15" style="2" customWidth="1"/>
    <col min="3" max="16384" width="11" style="2"/>
  </cols>
  <sheetData>
    <row r="1" spans="1:3" ht="15.75" x14ac:dyDescent="0.25">
      <c r="A1" s="1" t="s">
        <v>59</v>
      </c>
      <c r="C1" s="3"/>
    </row>
    <row r="2" spans="1:3" ht="15.75" thickBot="1" x14ac:dyDescent="0.3">
      <c r="A2" s="4" t="s">
        <v>63</v>
      </c>
      <c r="C2" s="3"/>
    </row>
    <row r="3" spans="1:3" ht="26.25" thickBot="1" x14ac:dyDescent="0.3">
      <c r="A3" s="5" t="s">
        <v>30</v>
      </c>
      <c r="B3" s="6" t="s">
        <v>46</v>
      </c>
      <c r="C3" s="3"/>
    </row>
    <row r="4" spans="1:3" ht="19.899999999999999" customHeight="1" thickBot="1" x14ac:dyDescent="0.3">
      <c r="A4" s="7" t="s">
        <v>58</v>
      </c>
      <c r="B4" s="8">
        <v>7.02</v>
      </c>
      <c r="C4" s="3"/>
    </row>
    <row r="5" spans="1:3" ht="19.899999999999999" customHeight="1" thickBot="1" x14ac:dyDescent="0.3">
      <c r="A5" s="9" t="s">
        <v>31</v>
      </c>
      <c r="B5" s="8">
        <v>6.37</v>
      </c>
      <c r="C5" s="3"/>
    </row>
    <row r="6" spans="1:3" ht="19.899999999999999" customHeight="1" thickBot="1" x14ac:dyDescent="0.3">
      <c r="A6" s="9" t="s">
        <v>57</v>
      </c>
      <c r="B6" s="8">
        <v>7.37</v>
      </c>
      <c r="C6" s="3"/>
    </row>
    <row r="7" spans="1:3" ht="19.899999999999999" customHeight="1" thickBot="1" x14ac:dyDescent="0.3">
      <c r="A7" s="9" t="s">
        <v>32</v>
      </c>
      <c r="B7" s="8">
        <v>6.86</v>
      </c>
      <c r="C7" s="3"/>
    </row>
    <row r="8" spans="1:3" ht="19.899999999999999" customHeight="1" thickBot="1" x14ac:dyDescent="0.3">
      <c r="A8" s="9" t="s">
        <v>33</v>
      </c>
      <c r="B8" s="8">
        <v>6.52</v>
      </c>
      <c r="C8" s="3"/>
    </row>
    <row r="9" spans="1:3" ht="19.899999999999999" customHeight="1" thickBot="1" x14ac:dyDescent="0.3">
      <c r="A9" s="9" t="s">
        <v>53</v>
      </c>
      <c r="B9" s="8">
        <v>6.8</v>
      </c>
      <c r="C9" s="3"/>
    </row>
    <row r="10" spans="1:3" ht="19.899999999999999" customHeight="1" thickBot="1" x14ac:dyDescent="0.3">
      <c r="A10" s="9" t="s">
        <v>54</v>
      </c>
      <c r="B10" s="8">
        <v>7.12</v>
      </c>
      <c r="C10" s="3"/>
    </row>
    <row r="11" spans="1:3" ht="19.899999999999999" customHeight="1" thickBot="1" x14ac:dyDescent="0.3">
      <c r="A11" s="9" t="s">
        <v>34</v>
      </c>
      <c r="B11" s="8">
        <v>7.18</v>
      </c>
      <c r="C11" s="3"/>
    </row>
    <row r="12" spans="1:3" ht="19.899999999999999" customHeight="1" thickBot="1" x14ac:dyDescent="0.3">
      <c r="A12" s="9" t="s">
        <v>35</v>
      </c>
      <c r="B12" s="8">
        <v>6.53</v>
      </c>
      <c r="C12" s="3"/>
    </row>
    <row r="13" spans="1:3" ht="19.899999999999999" customHeight="1" thickBot="1" x14ac:dyDescent="0.3">
      <c r="A13" s="9" t="s">
        <v>55</v>
      </c>
      <c r="B13" s="8">
        <v>6.32</v>
      </c>
      <c r="C13" s="3"/>
    </row>
    <row r="14" spans="1:3" ht="19.899999999999999" customHeight="1" thickBot="1" x14ac:dyDescent="0.3">
      <c r="A14" s="9" t="s">
        <v>36</v>
      </c>
      <c r="B14" s="8">
        <v>5.94</v>
      </c>
      <c r="C14" s="3"/>
    </row>
    <row r="15" spans="1:3" ht="30" customHeight="1" thickBot="1" x14ac:dyDescent="0.3">
      <c r="A15" s="9" t="s">
        <v>37</v>
      </c>
      <c r="B15" s="8">
        <v>6.76</v>
      </c>
      <c r="C15" s="3"/>
    </row>
    <row r="16" spans="1:3" ht="19.899999999999999" customHeight="1" thickBot="1" x14ac:dyDescent="0.3">
      <c r="A16" s="9" t="s">
        <v>38</v>
      </c>
      <c r="B16" s="8">
        <v>6.85</v>
      </c>
      <c r="C16" s="3"/>
    </row>
    <row r="17" spans="1:3" ht="19.899999999999999" customHeight="1" thickBot="1" x14ac:dyDescent="0.3">
      <c r="A17" s="9" t="s">
        <v>39</v>
      </c>
      <c r="B17" s="8">
        <v>7.04</v>
      </c>
      <c r="C17" s="3"/>
    </row>
    <row r="18" spans="1:3" ht="19.899999999999999" customHeight="1" thickBot="1" x14ac:dyDescent="0.3">
      <c r="A18" s="9" t="s">
        <v>40</v>
      </c>
      <c r="B18" s="8">
        <v>6.75</v>
      </c>
      <c r="C18" s="3"/>
    </row>
    <row r="19" spans="1:3" ht="19.899999999999999" customHeight="1" thickBot="1" x14ac:dyDescent="0.3">
      <c r="A19" s="9" t="s">
        <v>41</v>
      </c>
      <c r="B19" s="8">
        <v>5.99</v>
      </c>
      <c r="C19" s="3"/>
    </row>
    <row r="20" spans="1:3" ht="19.899999999999999" customHeight="1" thickBot="1" x14ac:dyDescent="0.3">
      <c r="A20" s="9" t="s">
        <v>42</v>
      </c>
      <c r="B20" s="8">
        <v>6.63</v>
      </c>
      <c r="C20" s="3"/>
    </row>
    <row r="21" spans="1:3" ht="19.899999999999999" customHeight="1" thickBot="1" x14ac:dyDescent="0.3">
      <c r="A21" s="10" t="s">
        <v>29</v>
      </c>
      <c r="B21" s="11">
        <v>6.76</v>
      </c>
      <c r="C21" s="3"/>
    </row>
    <row r="22" spans="1:3" x14ac:dyDescent="0.25">
      <c r="C22" s="3"/>
    </row>
    <row r="23" spans="1:3" x14ac:dyDescent="0.25">
      <c r="A23" s="12" t="s">
        <v>64</v>
      </c>
    </row>
    <row r="24" spans="1:3" x14ac:dyDescent="0.25">
      <c r="A24" s="12" t="s">
        <v>65</v>
      </c>
    </row>
    <row r="25" spans="1:3" x14ac:dyDescent="0.25">
      <c r="A25" s="13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75" zoomScaleNormal="75" workbookViewId="0">
      <selection activeCell="E16" sqref="E16"/>
    </sheetView>
  </sheetViews>
  <sheetFormatPr baseColWidth="10" defaultColWidth="11" defaultRowHeight="15" x14ac:dyDescent="0.25"/>
  <cols>
    <col min="1" max="1" width="51.5" style="16" customWidth="1"/>
    <col min="2" max="2" width="13.75" style="16" customWidth="1"/>
    <col min="3" max="3" width="13.875" style="16" customWidth="1"/>
    <col min="4" max="16384" width="11" style="16"/>
  </cols>
  <sheetData>
    <row r="1" spans="1:5" ht="15.75" x14ac:dyDescent="0.25">
      <c r="A1" s="14" t="s">
        <v>60</v>
      </c>
      <c r="B1" s="15"/>
      <c r="C1" s="15"/>
    </row>
    <row r="2" spans="1:5" ht="16.5" thickBot="1" x14ac:dyDescent="0.3">
      <c r="A2" s="17" t="s">
        <v>61</v>
      </c>
      <c r="B2" s="15"/>
      <c r="C2" s="15"/>
    </row>
    <row r="3" spans="1:5" ht="48.75" thickBot="1" x14ac:dyDescent="0.3">
      <c r="A3" s="18" t="s">
        <v>30</v>
      </c>
      <c r="B3" s="19" t="s">
        <v>62</v>
      </c>
      <c r="C3" s="20" t="s">
        <v>66</v>
      </c>
      <c r="E3" s="21"/>
    </row>
    <row r="4" spans="1:5" ht="21.95" customHeight="1" thickBot="1" x14ac:dyDescent="0.3">
      <c r="A4" s="7" t="s">
        <v>58</v>
      </c>
      <c r="B4" s="22">
        <v>63.2</v>
      </c>
      <c r="C4" s="23">
        <v>45.5</v>
      </c>
      <c r="E4" s="24"/>
    </row>
    <row r="5" spans="1:5" ht="21.95" customHeight="1" thickBot="1" x14ac:dyDescent="0.3">
      <c r="A5" s="9" t="s">
        <v>31</v>
      </c>
      <c r="B5" s="22">
        <v>68.400000000000006</v>
      </c>
      <c r="C5" s="25">
        <v>47.8</v>
      </c>
      <c r="E5" s="24"/>
    </row>
    <row r="6" spans="1:5" ht="21.95" customHeight="1" thickBot="1" x14ac:dyDescent="0.3">
      <c r="A6" s="9" t="s">
        <v>57</v>
      </c>
      <c r="B6" s="22">
        <v>75.099999999999994</v>
      </c>
      <c r="C6" s="25">
        <v>52.6</v>
      </c>
      <c r="E6" s="24"/>
    </row>
    <row r="7" spans="1:5" ht="21.95" customHeight="1" thickBot="1" x14ac:dyDescent="0.3">
      <c r="A7" s="9" t="s">
        <v>32</v>
      </c>
      <c r="B7" s="22">
        <v>70.599999999999994</v>
      </c>
      <c r="C7" s="25">
        <v>50.1</v>
      </c>
      <c r="E7" s="24"/>
    </row>
    <row r="8" spans="1:5" ht="21.95" customHeight="1" thickBot="1" x14ac:dyDescent="0.3">
      <c r="A8" s="9" t="s">
        <v>33</v>
      </c>
      <c r="B8" s="22">
        <v>70.2</v>
      </c>
      <c r="C8" s="25">
        <v>44.4</v>
      </c>
      <c r="E8" s="24"/>
    </row>
    <row r="9" spans="1:5" ht="21.95" customHeight="1" thickBot="1" x14ac:dyDescent="0.3">
      <c r="A9" s="9" t="s">
        <v>53</v>
      </c>
      <c r="B9" s="22">
        <v>94.5</v>
      </c>
      <c r="C9" s="25">
        <v>46.3</v>
      </c>
      <c r="E9" s="24"/>
    </row>
    <row r="10" spans="1:5" ht="21.95" customHeight="1" thickBot="1" x14ac:dyDescent="0.3">
      <c r="A10" s="9" t="s">
        <v>54</v>
      </c>
      <c r="B10" s="22">
        <v>98.3</v>
      </c>
      <c r="C10" s="25">
        <v>48.1</v>
      </c>
      <c r="E10" s="24"/>
    </row>
    <row r="11" spans="1:5" ht="21.95" customHeight="1" thickBot="1" x14ac:dyDescent="0.3">
      <c r="A11" s="9" t="s">
        <v>34</v>
      </c>
      <c r="B11" s="22">
        <v>77.7</v>
      </c>
      <c r="C11" s="25">
        <v>48.6</v>
      </c>
      <c r="E11" s="24"/>
    </row>
    <row r="12" spans="1:5" ht="21.95" customHeight="1" thickBot="1" x14ac:dyDescent="0.3">
      <c r="A12" s="9" t="s">
        <v>35</v>
      </c>
      <c r="B12" s="22">
        <v>69.400000000000006</v>
      </c>
      <c r="C12" s="25">
        <v>44.7</v>
      </c>
      <c r="E12" s="24"/>
    </row>
    <row r="13" spans="1:5" ht="21.95" customHeight="1" thickBot="1" x14ac:dyDescent="0.3">
      <c r="A13" s="9" t="s">
        <v>55</v>
      </c>
      <c r="B13" s="22">
        <v>73.5</v>
      </c>
      <c r="C13" s="25">
        <v>44.9</v>
      </c>
      <c r="E13" s="24"/>
    </row>
    <row r="14" spans="1:5" ht="21.95" customHeight="1" thickBot="1" x14ac:dyDescent="0.3">
      <c r="A14" s="9" t="s">
        <v>36</v>
      </c>
      <c r="B14" s="22">
        <v>61</v>
      </c>
      <c r="C14" s="25">
        <v>42.8</v>
      </c>
      <c r="E14" s="24"/>
    </row>
    <row r="15" spans="1:5" ht="25.5" customHeight="1" thickBot="1" x14ac:dyDescent="0.3">
      <c r="A15" s="9" t="s">
        <v>37</v>
      </c>
      <c r="B15" s="22">
        <v>86.4</v>
      </c>
      <c r="C15" s="25">
        <v>47.5</v>
      </c>
      <c r="E15" s="24"/>
    </row>
    <row r="16" spans="1:5" ht="21.95" customHeight="1" thickBot="1" x14ac:dyDescent="0.3">
      <c r="A16" s="9" t="s">
        <v>38</v>
      </c>
      <c r="B16" s="22">
        <v>70.7</v>
      </c>
      <c r="C16" s="25">
        <v>45.8</v>
      </c>
      <c r="E16" s="24"/>
    </row>
    <row r="17" spans="1:5" ht="21.95" customHeight="1" thickBot="1" x14ac:dyDescent="0.3">
      <c r="A17" s="9" t="s">
        <v>39</v>
      </c>
      <c r="B17" s="22">
        <v>77</v>
      </c>
      <c r="C17" s="25">
        <v>46</v>
      </c>
      <c r="E17" s="24"/>
    </row>
    <row r="18" spans="1:5" ht="21.95" customHeight="1" thickBot="1" x14ac:dyDescent="0.3">
      <c r="A18" s="9" t="s">
        <v>40</v>
      </c>
      <c r="B18" s="22">
        <v>67.8</v>
      </c>
      <c r="C18" s="25">
        <v>45.5</v>
      </c>
      <c r="E18" s="24"/>
    </row>
    <row r="19" spans="1:5" ht="21.95" customHeight="1" thickBot="1" x14ac:dyDescent="0.3">
      <c r="A19" s="9" t="s">
        <v>41</v>
      </c>
      <c r="B19" s="22">
        <v>58.3</v>
      </c>
      <c r="C19" s="25">
        <v>40.299999999999997</v>
      </c>
      <c r="E19" s="24"/>
    </row>
    <row r="20" spans="1:5" ht="21.95" customHeight="1" thickBot="1" x14ac:dyDescent="0.3">
      <c r="A20" s="9" t="s">
        <v>42</v>
      </c>
      <c r="B20" s="22">
        <v>84.4</v>
      </c>
      <c r="C20" s="25">
        <v>44.5</v>
      </c>
      <c r="E20" s="24"/>
    </row>
    <row r="21" spans="1:5" ht="21.95" customHeight="1" thickBot="1" x14ac:dyDescent="0.3">
      <c r="A21" s="26" t="s">
        <v>43</v>
      </c>
      <c r="B21" s="27">
        <v>74</v>
      </c>
      <c r="C21" s="28">
        <v>46.6</v>
      </c>
      <c r="E21" s="21"/>
    </row>
    <row r="22" spans="1:5" x14ac:dyDescent="0.25">
      <c r="A22" s="29"/>
    </row>
    <row r="23" spans="1:5" x14ac:dyDescent="0.25">
      <c r="A23" s="12" t="s">
        <v>64</v>
      </c>
    </row>
    <row r="24" spans="1:5" x14ac:dyDescent="0.25">
      <c r="A24" s="29"/>
    </row>
    <row r="40" spans="1:3" x14ac:dyDescent="0.25">
      <c r="A40" s="30"/>
      <c r="B40" s="30"/>
      <c r="C40" s="30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Versorgungsstand Kita-Plätze</vt:lpstr>
      <vt:lpstr>Mietniveau</vt:lpstr>
      <vt:lpstr>Wohnfläche</vt:lpstr>
      <vt:lpstr>'Versorgungsstand Kita-Plätze'!Drucktitel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mrohde</dc:creator>
  <cp:lastModifiedBy>Engelmann, Michaela</cp:lastModifiedBy>
  <cp:lastPrinted>2020-05-28T07:08:49Z</cp:lastPrinted>
  <dcterms:created xsi:type="dcterms:W3CDTF">2016-09-13T12:53:48Z</dcterms:created>
  <dcterms:modified xsi:type="dcterms:W3CDTF">2021-09-22T07:36:45Z</dcterms:modified>
</cp:coreProperties>
</file>