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51.1_GPV\51.16_JHPL\Statistik\Datenkonzept\3 Infrastrukturdaten\"/>
    </mc:Choice>
  </mc:AlternateContent>
  <bookViews>
    <workbookView xWindow="0" yWindow="0" windowWidth="19200" windowHeight="7050"/>
  </bookViews>
  <sheets>
    <sheet name="Mietniveau" sheetId="3" r:id="rId1"/>
    <sheet name="Wohnfläche" sheetId="4" r:id="rId2"/>
    <sheet name="Versorgungsstand Kita-Plätze" sheetId="5" r:id="rId3"/>
  </sheets>
  <definedNames>
    <definedName name="_xlnm.Print_Titles" localSheetId="2">'Versorgungsstand Kita-Plätze'!$4:$4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5" l="1"/>
  <c r="E67" i="5"/>
  <c r="D67" i="5"/>
  <c r="D64" i="5"/>
  <c r="D63" i="5"/>
  <c r="D62" i="5"/>
  <c r="G61" i="5"/>
  <c r="D61" i="5"/>
  <c r="H55" i="5"/>
  <c r="H53" i="5"/>
  <c r="G52" i="5"/>
  <c r="F52" i="5"/>
  <c r="H52" i="5" s="1"/>
  <c r="H51" i="5"/>
  <c r="H50" i="5"/>
  <c r="H49" i="5"/>
  <c r="H48" i="5"/>
  <c r="H47" i="5"/>
  <c r="G46" i="5"/>
  <c r="F46" i="5"/>
  <c r="H46" i="5" s="1"/>
  <c r="H45" i="5"/>
  <c r="H44" i="5"/>
  <c r="H43" i="5"/>
  <c r="H42" i="5"/>
  <c r="H41" i="5"/>
  <c r="G40" i="5"/>
  <c r="F40" i="5"/>
  <c r="H40" i="5" s="1"/>
  <c r="H39" i="5"/>
  <c r="H38" i="5"/>
  <c r="G37" i="5"/>
  <c r="H37" i="5" s="1"/>
  <c r="F37" i="5"/>
  <c r="H36" i="5"/>
  <c r="H35" i="5"/>
  <c r="H34" i="5"/>
  <c r="G34" i="5"/>
  <c r="F34" i="5"/>
  <c r="H33" i="5"/>
  <c r="H32" i="5"/>
  <c r="G31" i="5"/>
  <c r="H31" i="5" s="1"/>
  <c r="F31" i="5"/>
  <c r="H30" i="5"/>
  <c r="H29" i="5"/>
  <c r="G28" i="5"/>
  <c r="F28" i="5"/>
  <c r="E64" i="5" s="1"/>
  <c r="H27" i="5"/>
  <c r="H26" i="5"/>
  <c r="G25" i="5"/>
  <c r="H25" i="5" s="1"/>
  <c r="F25" i="5"/>
  <c r="H24" i="5"/>
  <c r="H23" i="5"/>
  <c r="H22" i="5"/>
  <c r="H21" i="5"/>
  <c r="H20" i="5"/>
  <c r="H19" i="5"/>
  <c r="H18" i="5"/>
  <c r="H17" i="5"/>
  <c r="H16" i="5"/>
  <c r="H15" i="5"/>
  <c r="H14" i="5"/>
  <c r="G13" i="5"/>
  <c r="H13" i="5" s="1"/>
  <c r="F13" i="5"/>
  <c r="H12" i="5"/>
  <c r="H11" i="5"/>
  <c r="H10" i="5"/>
  <c r="H9" i="5"/>
  <c r="H8" i="5"/>
  <c r="G7" i="5"/>
  <c r="F64" i="5" s="1"/>
  <c r="F7" i="5"/>
  <c r="H6" i="5"/>
  <c r="H5" i="5"/>
  <c r="G64" i="5" l="1"/>
  <c r="H28" i="5"/>
  <c r="H7" i="5"/>
</calcChain>
</file>

<file path=xl/sharedStrings.xml><?xml version="1.0" encoding="utf-8"?>
<sst xmlns="http://schemas.openxmlformats.org/spreadsheetml/2006/main" count="150" uniqueCount="81">
  <si>
    <t>Kindertagesbetreuung in Dresden</t>
  </si>
  <si>
    <t>Stadtraum</t>
  </si>
  <si>
    <t>Anzahl</t>
  </si>
  <si>
    <t>davon mit soz.päd. 
Unterstützung 
(kommunal oder ESF finanziert)</t>
  </si>
  <si>
    <t>Angebot an 
Plätzen</t>
  </si>
  <si>
    <t>Altstadt (26er Ring, Friedrichstadt)</t>
  </si>
  <si>
    <t>Einrichtungen</t>
  </si>
  <si>
    <t>Kindertagespflegestellen</t>
  </si>
  <si>
    <t>Horte</t>
  </si>
  <si>
    <t>Johannstadt</t>
  </si>
  <si>
    <t>Äußere und Innere Neustadt</t>
  </si>
  <si>
    <t>Leipziger Vorstadt, Pieschen</t>
  </si>
  <si>
    <t>Kaditz, Mickten, Trachau</t>
  </si>
  <si>
    <t>Stadtbezirksamt Klotzsche und nördliche Ortschaften</t>
  </si>
  <si>
    <t>Stadtbezirksamt Loschwitz und Schönfeld/Weißig</t>
  </si>
  <si>
    <t>Blasewitz, Striesen</t>
  </si>
  <si>
    <t>Tolkewitz, Seidnitz, Gruna</t>
  </si>
  <si>
    <t>Stadtbezirksamt Leuben</t>
  </si>
  <si>
    <t>Prohlis, Reick*</t>
  </si>
  <si>
    <t>Niedersedlitz, Leubnitz, Strehlen*</t>
  </si>
  <si>
    <t>Südvorstadt, Zschertnitz</t>
  </si>
  <si>
    <t>Mockritz, Coschütz, Plauen</t>
  </si>
  <si>
    <t>Cotta, Löbtau, Naußlitz, Dölzschen</t>
  </si>
  <si>
    <t>Gorbitz</t>
  </si>
  <si>
    <t>Briesnitz und westliche Ortschaften</t>
  </si>
  <si>
    <t>Dresden gesamt</t>
  </si>
  <si>
    <t>Angebot an Plätzen</t>
  </si>
  <si>
    <t>Kindertageseinrichtungen</t>
  </si>
  <si>
    <t>davon mit soz.päd. Unterstützung (kommunal oder ESF finanziert)</t>
  </si>
  <si>
    <t>Horte an kommunalen und freien Grundschulen</t>
  </si>
  <si>
    <t>davon Integrative Kindertageseinrichtungen</t>
  </si>
  <si>
    <t>davon</t>
  </si>
  <si>
    <t>Kindertagesstätten</t>
  </si>
  <si>
    <t>Kindertageseinrichtungen mit heilpädagogischen Angeboten</t>
  </si>
  <si>
    <t>Kindertageseinrichtungen in privater Trägerschaft</t>
  </si>
  <si>
    <t>Horte an allgemeinbildenden Förderschulen</t>
  </si>
  <si>
    <t>Einrichtungen der Ganztagesbetreuung gemäß § 53 Abs. 1 SGB XII</t>
  </si>
  <si>
    <t>Quelle: Amt für Kindertagesbetreuung</t>
  </si>
  <si>
    <t>Stand:</t>
  </si>
  <si>
    <t>Gesamt lt. städtischer Fach- und Bedarfsplanung nach Stadträumen</t>
  </si>
  <si>
    <t>* 76 - Strehlen (nur Plattenbaugebiet Am Koitschgraben) kann nicht dargestellt werden, da eine Herausrechnung der Einwohnerzahlen auf Grundlage der Bevölkerungsprognose für dieses Gebiet nicht möglich ist</t>
  </si>
  <si>
    <t>Durchschnittliche Grundmiete pro qm nach Stadträumen</t>
  </si>
  <si>
    <t>(ohne Untermieter, ohne Wohnheime und Gemeinschaftsunterkünfte)</t>
  </si>
  <si>
    <t>Grundmiete in EUR/m²</t>
  </si>
  <si>
    <t>01 26er-Ring, Friedrichstadt</t>
  </si>
  <si>
    <t>02 Johannstadt</t>
  </si>
  <si>
    <t>03 Äußere und Innere Neustadt</t>
  </si>
  <si>
    <t>04 Leipziger Vorstadt, Pieschen</t>
  </si>
  <si>
    <t>05 Mickten, Kaditz, Trachau</t>
  </si>
  <si>
    <t>06 Stadtbezirksamt Klotzsche und nördliche OS</t>
  </si>
  <si>
    <t>07 Stadtbezirksamt Loschwitz und OS Schönfeld-Weißig</t>
  </si>
  <si>
    <t>08 Blasewitz, Striesen</t>
  </si>
  <si>
    <t>09 Tolkewitz, Seidnitz, Gruna</t>
  </si>
  <si>
    <t>10 Stadtbezirksamt Leuben</t>
  </si>
  <si>
    <t>11 Prohlis, Reick (mit Sternhäuser, Am Koitschgraben)</t>
  </si>
  <si>
    <t>12 Niedersedlitz, Leubnitz, Strehlen (ohne Sternhäuser, Am Koitschgraben)</t>
  </si>
  <si>
    <t>13 Südvorstadt, Zschertnitz</t>
  </si>
  <si>
    <t>14 Mockritz, Coschütz, Plauen</t>
  </si>
  <si>
    <t>15 Cotta, Löbtau, Naußlitz, Dölzschen</t>
  </si>
  <si>
    <t>16 Gorbitz</t>
  </si>
  <si>
    <t>17 Briesnitz und westliche OS</t>
  </si>
  <si>
    <t>Quelle: Kommunale Bürgerumfrage 2022</t>
  </si>
  <si>
    <t>Stand: Februar 2022</t>
  </si>
  <si>
    <t>Bewohnte Wohnungen: durchschnittliche Wohnfläche und durchschnittliche Wohnfläche pro Kopf, jeweils nach Stadträumen</t>
  </si>
  <si>
    <t>(ohne Untermieter, ohne Wohngemeinschaften, einschließlich von Eigentümern selbst bewohnte Wohnungen))</t>
  </si>
  <si>
    <t>Wohnungs-Wohnfläche (Mittelwert als arithm. Mittel)</t>
  </si>
  <si>
    <t>Wohnfläche pro Kopf in m² 
(arithm. Mittel)</t>
  </si>
  <si>
    <t>01 StB Altstadt ohne Johannstadt</t>
  </si>
  <si>
    <t>03 StB Neustadt ohne Leipziger Vorstadt</t>
  </si>
  <si>
    <t>06 StB Klotzsche und nördliche OS</t>
  </si>
  <si>
    <t>07 StB Loschwitz und OS Schönfeld-Weißig</t>
  </si>
  <si>
    <t>10 StB Leuben</t>
  </si>
  <si>
    <t>Gesamt</t>
  </si>
  <si>
    <t>Stand: 31.12.2021</t>
  </si>
  <si>
    <t>Quelle: Gebäudedatei der Kommunalen Statistikstelle</t>
  </si>
  <si>
    <t>FP 2021/22</t>
  </si>
  <si>
    <t>Bedarf an 
Plätzen</t>
  </si>
  <si>
    <t>Differenz</t>
  </si>
  <si>
    <t>Bei Negativsalden in Hortangeboten einzelner SR befinden sich die entsprechenden Standorte im Betriebserlaubnisverfahren zum Schuljahresbeginn 2021/22.</t>
  </si>
  <si>
    <t>Bedarf an Plätzen</t>
  </si>
  <si>
    <t>Stand: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</si>
</sst>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 Light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 Light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0" fillId="0" borderId="0" xfId="1" applyFont="1" applyAlignment="1">
      <alignment vertical="center"/>
    </xf>
    <xf numFmtId="0" fontId="5" fillId="3" borderId="33" xfId="1" applyFont="1" applyFill="1" applyBorder="1" applyAlignment="1">
      <alignment horizontal="left" vertical="center" wrapText="1"/>
    </xf>
    <xf numFmtId="0" fontId="5" fillId="3" borderId="34" xfId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horizontal="left" vertical="center" wrapText="1"/>
    </xf>
    <xf numFmtId="2" fontId="7" fillId="5" borderId="36" xfId="1" applyNumberFormat="1" applyFont="1" applyFill="1" applyBorder="1" applyAlignment="1">
      <alignment horizontal="right" vertical="center" wrapText="1"/>
    </xf>
    <xf numFmtId="0" fontId="6" fillId="4" borderId="37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2" fontId="5" fillId="5" borderId="38" xfId="1" applyNumberFormat="1" applyFont="1" applyFill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1" applyFont="1"/>
    <xf numFmtId="0" fontId="10" fillId="0" borderId="0" xfId="1" applyFont="1"/>
    <xf numFmtId="0" fontId="2" fillId="0" borderId="0" xfId="1" applyFont="1"/>
    <xf numFmtId="0" fontId="11" fillId="0" borderId="0" xfId="1" applyFont="1"/>
    <xf numFmtId="0" fontId="12" fillId="3" borderId="39" xfId="1" applyFont="1" applyFill="1" applyBorder="1" applyAlignment="1">
      <alignment horizontal="left" vertical="center" wrapText="1"/>
    </xf>
    <xf numFmtId="0" fontId="12" fillId="3" borderId="40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2" fillId="0" borderId="0" xfId="1" applyFont="1" applyBorder="1"/>
    <xf numFmtId="0" fontId="8" fillId="4" borderId="41" xfId="1" applyFont="1" applyFill="1" applyBorder="1" applyAlignment="1">
      <alignment horizontal="left" vertical="center"/>
    </xf>
    <xf numFmtId="164" fontId="13" fillId="5" borderId="42" xfId="1" applyNumberFormat="1" applyFont="1" applyFill="1" applyBorder="1" applyAlignment="1">
      <alignment horizontal="right" vertical="center" wrapText="1"/>
    </xf>
    <xf numFmtId="164" fontId="13" fillId="5" borderId="32" xfId="1" applyNumberFormat="1" applyFont="1" applyFill="1" applyBorder="1" applyAlignment="1">
      <alignment horizontal="right" vertical="center" wrapText="1"/>
    </xf>
    <xf numFmtId="165" fontId="14" fillId="0" borderId="0" xfId="2" applyNumberFormat="1" applyFont="1" applyBorder="1" applyAlignment="1"/>
    <xf numFmtId="0" fontId="8" fillId="4" borderId="43" xfId="1" applyFont="1" applyFill="1" applyBorder="1" applyAlignment="1">
      <alignment horizontal="left" vertical="center"/>
    </xf>
    <xf numFmtId="164" fontId="13" fillId="5" borderId="44" xfId="1" applyNumberFormat="1" applyFont="1" applyFill="1" applyBorder="1" applyAlignment="1">
      <alignment horizontal="right" vertical="center" wrapText="1"/>
    </xf>
    <xf numFmtId="0" fontId="8" fillId="4" borderId="45" xfId="1" applyFont="1" applyFill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 wrapText="1"/>
    </xf>
    <xf numFmtId="164" fontId="12" fillId="5" borderId="1" xfId="1" applyNumberFormat="1" applyFont="1" applyFill="1" applyBorder="1" applyAlignment="1">
      <alignment horizontal="right" vertical="center" wrapText="1"/>
    </xf>
    <xf numFmtId="164" fontId="12" fillId="5" borderId="6" xfId="1" applyNumberFormat="1" applyFont="1" applyFill="1" applyBorder="1" applyAlignment="1">
      <alignment horizontal="right" vertical="center" wrapText="1"/>
    </xf>
    <xf numFmtId="0" fontId="8" fillId="0" borderId="0" xfId="1" applyFont="1"/>
    <xf numFmtId="0" fontId="6" fillId="0" borderId="0" xfId="1" applyFont="1" applyAlignment="1">
      <alignment vertical="top" wrapText="1"/>
    </xf>
    <xf numFmtId="0" fontId="2" fillId="0" borderId="0" xfId="1" applyFont="1" applyFill="1" applyBorder="1"/>
    <xf numFmtId="0" fontId="15" fillId="0" borderId="0" xfId="1" applyFont="1" applyAlignment="1">
      <alignment vertical="center"/>
    </xf>
    <xf numFmtId="0" fontId="0" fillId="0" borderId="0" xfId="1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right" vertical="center"/>
    </xf>
    <xf numFmtId="0" fontId="15" fillId="2" borderId="1" xfId="1" applyFont="1" applyFill="1" applyBorder="1" applyAlignment="1">
      <alignment horizontal="left" vertical="center"/>
    </xf>
    <xf numFmtId="0" fontId="15" fillId="2" borderId="2" xfId="1" applyFont="1" applyFill="1" applyBorder="1" applyAlignment="1">
      <alignment horizontal="left" vertical="center"/>
    </xf>
    <xf numFmtId="0" fontId="17" fillId="2" borderId="3" xfId="1" applyFont="1" applyFill="1" applyBorder="1" applyAlignment="1">
      <alignment vertical="center"/>
    </xf>
    <xf numFmtId="0" fontId="15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2" borderId="7" xfId="1" applyNumberFormat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vertical="center"/>
    </xf>
    <xf numFmtId="3" fontId="2" fillId="0" borderId="5" xfId="1" applyNumberFormat="1" applyFont="1" applyBorder="1" applyAlignment="1">
      <alignment horizontal="right"/>
    </xf>
    <xf numFmtId="3" fontId="18" fillId="0" borderId="9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2" fillId="0" borderId="5" xfId="3" applyNumberFormat="1" applyBorder="1" applyAlignment="1">
      <alignment vertical="center"/>
    </xf>
    <xf numFmtId="0" fontId="17" fillId="2" borderId="10" xfId="1" applyNumberFormat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left" vertical="center" wrapText="1"/>
    </xf>
    <xf numFmtId="0" fontId="18" fillId="2" borderId="12" xfId="1" applyFont="1" applyFill="1" applyBorder="1" applyAlignment="1">
      <alignment vertical="center"/>
    </xf>
    <xf numFmtId="3" fontId="2" fillId="0" borderId="13" xfId="1" applyNumberFormat="1" applyFont="1" applyBorder="1" applyAlignment="1">
      <alignment horizontal="right"/>
    </xf>
    <xf numFmtId="3" fontId="18" fillId="0" borderId="14" xfId="1" applyNumberFormat="1" applyFont="1" applyBorder="1" applyAlignment="1">
      <alignment horizontal="right"/>
    </xf>
    <xf numFmtId="3" fontId="2" fillId="0" borderId="15" xfId="1" applyNumberFormat="1" applyFont="1" applyBorder="1" applyAlignment="1">
      <alignment horizontal="right" vertical="center"/>
    </xf>
    <xf numFmtId="3" fontId="2" fillId="0" borderId="13" xfId="1" applyNumberFormat="1" applyFont="1" applyBorder="1" applyAlignment="1">
      <alignment horizontal="right" vertical="center"/>
    </xf>
    <xf numFmtId="3" fontId="2" fillId="0" borderId="13" xfId="3" applyNumberForma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17" fillId="2" borderId="16" xfId="1" applyNumberFormat="1" applyFont="1" applyFill="1" applyBorder="1" applyAlignment="1">
      <alignment horizontal="center" vertical="center"/>
    </xf>
    <xf numFmtId="0" fontId="18" fillId="2" borderId="17" xfId="1" applyFont="1" applyFill="1" applyBorder="1" applyAlignment="1">
      <alignment horizontal="left" vertical="center" wrapText="1"/>
    </xf>
    <xf numFmtId="0" fontId="18" fillId="2" borderId="18" xfId="1" applyFont="1" applyFill="1" applyBorder="1" applyAlignment="1">
      <alignment vertical="center"/>
    </xf>
    <xf numFmtId="3" fontId="2" fillId="0" borderId="19" xfId="1" applyNumberFormat="1" applyFont="1" applyBorder="1" applyAlignment="1">
      <alignment horizontal="right"/>
    </xf>
    <xf numFmtId="3" fontId="18" fillId="0" borderId="20" xfId="1" applyNumberFormat="1" applyFont="1" applyBorder="1" applyAlignment="1">
      <alignment horizontal="right"/>
    </xf>
    <xf numFmtId="3" fontId="2" fillId="0" borderId="46" xfId="1" applyNumberFormat="1" applyFont="1" applyFill="1" applyBorder="1" applyAlignment="1">
      <alignment horizontal="right"/>
    </xf>
    <xf numFmtId="3" fontId="2" fillId="0" borderId="19" xfId="1" applyNumberFormat="1" applyFont="1" applyFill="1" applyBorder="1" applyAlignment="1">
      <alignment horizontal="right"/>
    </xf>
    <xf numFmtId="3" fontId="2" fillId="0" borderId="19" xfId="3" applyNumberForma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5" xfId="1" applyNumberFormat="1" applyFont="1" applyFill="1" applyBorder="1" applyAlignment="1">
      <alignment horizontal="right"/>
    </xf>
    <xf numFmtId="3" fontId="18" fillId="0" borderId="9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>
      <alignment horizontal="right"/>
    </xf>
    <xf numFmtId="3" fontId="18" fillId="0" borderId="14" xfId="1" applyNumberFormat="1" applyFont="1" applyFill="1" applyBorder="1" applyAlignment="1">
      <alignment horizontal="right"/>
    </xf>
    <xf numFmtId="3" fontId="18" fillId="0" borderId="20" xfId="1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/>
    </xf>
    <xf numFmtId="3" fontId="2" fillId="0" borderId="21" xfId="1" applyNumberFormat="1" applyFont="1" applyFill="1" applyBorder="1" applyAlignment="1">
      <alignment horizontal="right"/>
    </xf>
    <xf numFmtId="3" fontId="3" fillId="0" borderId="22" xfId="1" applyNumberFormat="1" applyFont="1" applyFill="1" applyBorder="1" applyAlignment="1">
      <alignment horizontal="right"/>
    </xf>
    <xf numFmtId="3" fontId="2" fillId="0" borderId="23" xfId="1" applyNumberFormat="1" applyFont="1" applyFill="1" applyBorder="1" applyAlignment="1">
      <alignment horizontal="right"/>
    </xf>
    <xf numFmtId="3" fontId="2" fillId="0" borderId="21" xfId="3" applyNumberFormat="1" applyFill="1" applyBorder="1" applyAlignment="1">
      <alignment vertical="center"/>
    </xf>
    <xf numFmtId="0" fontId="19" fillId="0" borderId="0" xfId="3" applyFont="1" applyBorder="1" applyAlignment="1">
      <alignment horizontal="left" vertical="top" wrapText="1"/>
    </xf>
    <xf numFmtId="0" fontId="2" fillId="0" borderId="0" xfId="3"/>
    <xf numFmtId="0" fontId="19" fillId="0" borderId="0" xfId="3" applyFont="1" applyBorder="1" applyAlignment="1">
      <alignment horizontal="left" vertical="top" wrapText="1"/>
    </xf>
    <xf numFmtId="0" fontId="15" fillId="0" borderId="0" xfId="1" applyFont="1" applyFill="1" applyBorder="1" applyAlignment="1">
      <alignment vertical="center"/>
    </xf>
    <xf numFmtId="0" fontId="15" fillId="3" borderId="31" xfId="1" applyFont="1" applyFill="1" applyBorder="1" applyAlignment="1">
      <alignment horizontal="center" vertical="center"/>
    </xf>
    <xf numFmtId="0" fontId="15" fillId="3" borderId="4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right" vertical="center"/>
    </xf>
    <xf numFmtId="0" fontId="2" fillId="2" borderId="8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3" fontId="2" fillId="0" borderId="7" xfId="1" applyNumberFormat="1" applyFont="1" applyBorder="1"/>
    <xf numFmtId="3" fontId="2" fillId="0" borderId="8" xfId="1" applyNumberFormat="1" applyFont="1" applyBorder="1" applyAlignment="1">
      <alignment horizontal="right" vertical="center"/>
    </xf>
    <xf numFmtId="3" fontId="2" fillId="0" borderId="24" xfId="3" applyNumberFormat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3" fontId="2" fillId="0" borderId="10" xfId="1" applyNumberFormat="1" applyFont="1" applyBorder="1"/>
    <xf numFmtId="3" fontId="2" fillId="0" borderId="11" xfId="1" applyNumberFormat="1" applyFont="1" applyBorder="1" applyAlignment="1">
      <alignment horizontal="right" vertical="center"/>
    </xf>
    <xf numFmtId="3" fontId="2" fillId="0" borderId="27" xfId="3" applyNumberFormat="1" applyBorder="1" applyAlignment="1">
      <alignment horizontal="center" vertical="center"/>
    </xf>
    <xf numFmtId="0" fontId="2" fillId="2" borderId="10" xfId="1" applyFont="1" applyFill="1" applyBorder="1" applyAlignment="1">
      <alignment horizontal="right" vertical="center"/>
    </xf>
    <xf numFmtId="0" fontId="2" fillId="2" borderId="11" xfId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right" vertical="center"/>
    </xf>
    <xf numFmtId="0" fontId="2" fillId="2" borderId="16" xfId="1" applyFont="1" applyFill="1" applyBorder="1" applyAlignment="1">
      <alignment horizontal="right" vertical="center"/>
    </xf>
    <xf numFmtId="0" fontId="2" fillId="2" borderId="17" xfId="1" applyFont="1" applyFill="1" applyBorder="1" applyAlignment="1">
      <alignment horizontal="right" vertical="center"/>
    </xf>
    <xf numFmtId="0" fontId="2" fillId="2" borderId="18" xfId="1" applyFont="1" applyFill="1" applyBorder="1" applyAlignment="1">
      <alignment horizontal="right" vertical="center"/>
    </xf>
    <xf numFmtId="3" fontId="2" fillId="0" borderId="16" xfId="1" applyNumberFormat="1" applyFont="1" applyBorder="1"/>
    <xf numFmtId="3" fontId="2" fillId="0" borderId="17" xfId="1" applyNumberFormat="1" applyFont="1" applyBorder="1"/>
    <xf numFmtId="3" fontId="2" fillId="0" borderId="17" xfId="1" applyNumberFormat="1" applyFont="1" applyBorder="1" applyAlignment="1">
      <alignment vertical="center"/>
    </xf>
    <xf numFmtId="3" fontId="2" fillId="0" borderId="28" xfId="3" applyNumberForma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2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3" fontId="2" fillId="0" borderId="10" xfId="1" applyNumberFormat="1" applyFont="1" applyFill="1" applyBorder="1"/>
    <xf numFmtId="3" fontId="2" fillId="0" borderId="27" xfId="1" applyNumberFormat="1" applyFont="1" applyBorder="1" applyAlignment="1"/>
    <xf numFmtId="0" fontId="2" fillId="0" borderId="0" xfId="1" applyNumberFormat="1" applyFont="1" applyFill="1" applyBorder="1" applyAlignment="1"/>
    <xf numFmtId="0" fontId="2" fillId="2" borderId="15" xfId="1" applyFont="1" applyFill="1" applyBorder="1" applyAlignment="1">
      <alignment horizontal="right" vertical="center"/>
    </xf>
    <xf numFmtId="0" fontId="2" fillId="2" borderId="25" xfId="1" applyFont="1" applyFill="1" applyBorder="1" applyAlignment="1">
      <alignment horizontal="right" vertical="center"/>
    </xf>
    <xf numFmtId="0" fontId="2" fillId="2" borderId="26" xfId="1" applyFont="1" applyFill="1" applyBorder="1" applyAlignment="1">
      <alignment horizontal="right" vertical="center"/>
    </xf>
    <xf numFmtId="0" fontId="2" fillId="0" borderId="10" xfId="1" applyFont="1" applyBorder="1"/>
    <xf numFmtId="0" fontId="2" fillId="0" borderId="27" xfId="1" applyNumberFormat="1" applyFont="1" applyBorder="1" applyAlignment="1"/>
    <xf numFmtId="0" fontId="2" fillId="2" borderId="23" xfId="1" applyFont="1" applyFill="1" applyBorder="1" applyAlignment="1">
      <alignment horizontal="right" vertical="center"/>
    </xf>
    <xf numFmtId="0" fontId="2" fillId="2" borderId="29" xfId="1" applyFont="1" applyFill="1" applyBorder="1" applyAlignment="1">
      <alignment horizontal="right" vertical="center"/>
    </xf>
    <xf numFmtId="0" fontId="2" fillId="2" borderId="30" xfId="1" applyFont="1" applyFill="1" applyBorder="1" applyAlignment="1">
      <alignment horizontal="right" vertical="center"/>
    </xf>
    <xf numFmtId="0" fontId="2" fillId="0" borderId="16" xfId="1" applyFont="1" applyBorder="1"/>
    <xf numFmtId="0" fontId="2" fillId="0" borderId="28" xfId="1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vertical="center"/>
    </xf>
    <xf numFmtId="0" fontId="2" fillId="0" borderId="24" xfId="1" applyNumberFormat="1" applyFont="1" applyBorder="1" applyAlignment="1">
      <alignment vertical="center"/>
    </xf>
    <xf numFmtId="0" fontId="2" fillId="0" borderId="0" xfId="1" applyNumberFormat="1" applyFont="1" applyBorder="1" applyAlignment="1"/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2" fillId="0" borderId="27" xfId="1" applyNumberFormat="1" applyFont="1" applyBorder="1" applyAlignment="1">
      <alignment vertical="center"/>
    </xf>
    <xf numFmtId="0" fontId="2" fillId="2" borderId="23" xfId="1" applyFont="1" applyFill="1" applyBorder="1" applyAlignment="1">
      <alignment horizontal="left" vertical="center" wrapText="1"/>
    </xf>
    <xf numFmtId="0" fontId="2" fillId="2" borderId="29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0" borderId="17" xfId="1" applyFont="1" applyBorder="1" applyAlignment="1">
      <alignment vertical="center"/>
    </xf>
    <xf numFmtId="0" fontId="2" fillId="0" borderId="28" xfId="1" applyNumberFormat="1" applyFont="1" applyBorder="1" applyAlignment="1">
      <alignment vertic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75" zoomScaleNormal="75" workbookViewId="0">
      <selection activeCell="I20" sqref="I20"/>
    </sheetView>
  </sheetViews>
  <sheetFormatPr baseColWidth="10" defaultColWidth="12.5703125" defaultRowHeight="15" x14ac:dyDescent="0.25"/>
  <cols>
    <col min="1" max="1" width="68" style="2" bestFit="1" customWidth="1"/>
    <col min="2" max="2" width="17.140625" style="2" customWidth="1"/>
    <col min="3" max="16384" width="12.5703125" style="2"/>
  </cols>
  <sheetData>
    <row r="1" spans="1:3" ht="15.75" x14ac:dyDescent="0.25">
      <c r="A1" s="1" t="s">
        <v>41</v>
      </c>
      <c r="C1" s="3"/>
    </row>
    <row r="2" spans="1:3" ht="15.75" thickBot="1" x14ac:dyDescent="0.3">
      <c r="A2" s="4" t="s">
        <v>42</v>
      </c>
      <c r="C2" s="3"/>
    </row>
    <row r="3" spans="1:3" ht="26.25" thickBot="1" x14ac:dyDescent="0.3">
      <c r="A3" s="5" t="s">
        <v>1</v>
      </c>
      <c r="B3" s="6" t="s">
        <v>43</v>
      </c>
      <c r="C3" s="3"/>
    </row>
    <row r="4" spans="1:3" ht="19.899999999999999" customHeight="1" thickBot="1" x14ac:dyDescent="0.3">
      <c r="A4" s="7" t="s">
        <v>44</v>
      </c>
      <c r="B4" s="8">
        <v>7.75</v>
      </c>
      <c r="C4" s="3"/>
    </row>
    <row r="5" spans="1:3" ht="19.899999999999999" customHeight="1" thickBot="1" x14ac:dyDescent="0.3">
      <c r="A5" s="9" t="s">
        <v>45</v>
      </c>
      <c r="B5" s="8">
        <v>7.13</v>
      </c>
      <c r="C5" s="3"/>
    </row>
    <row r="6" spans="1:3" ht="19.899999999999999" customHeight="1" thickBot="1" x14ac:dyDescent="0.3">
      <c r="A6" s="9" t="s">
        <v>46</v>
      </c>
      <c r="B6" s="8">
        <v>7.65</v>
      </c>
      <c r="C6" s="3"/>
    </row>
    <row r="7" spans="1:3" ht="19.899999999999999" customHeight="1" thickBot="1" x14ac:dyDescent="0.3">
      <c r="A7" s="9" t="s">
        <v>47</v>
      </c>
      <c r="B7" s="8">
        <v>7.41</v>
      </c>
      <c r="C7" s="3"/>
    </row>
    <row r="8" spans="1:3" ht="19.899999999999999" customHeight="1" thickBot="1" x14ac:dyDescent="0.3">
      <c r="A8" s="9" t="s">
        <v>48</v>
      </c>
      <c r="B8" s="8">
        <v>6.97</v>
      </c>
      <c r="C8" s="3"/>
    </row>
    <row r="9" spans="1:3" ht="19.899999999999999" customHeight="1" thickBot="1" x14ac:dyDescent="0.3">
      <c r="A9" s="9" t="s">
        <v>49</v>
      </c>
      <c r="B9" s="8">
        <v>7.14</v>
      </c>
      <c r="C9" s="3"/>
    </row>
    <row r="10" spans="1:3" ht="19.899999999999999" customHeight="1" thickBot="1" x14ac:dyDescent="0.3">
      <c r="A10" s="9" t="s">
        <v>50</v>
      </c>
      <c r="B10" s="8">
        <v>7.51</v>
      </c>
      <c r="C10" s="3"/>
    </row>
    <row r="11" spans="1:3" ht="19.899999999999999" customHeight="1" thickBot="1" x14ac:dyDescent="0.3">
      <c r="A11" s="9" t="s">
        <v>51</v>
      </c>
      <c r="B11" s="8">
        <v>7.38</v>
      </c>
      <c r="C11" s="3"/>
    </row>
    <row r="12" spans="1:3" ht="19.899999999999999" customHeight="1" thickBot="1" x14ac:dyDescent="0.3">
      <c r="A12" s="9" t="s">
        <v>52</v>
      </c>
      <c r="B12" s="8">
        <v>6.58</v>
      </c>
      <c r="C12" s="3"/>
    </row>
    <row r="13" spans="1:3" ht="19.899999999999999" customHeight="1" thickBot="1" x14ac:dyDescent="0.3">
      <c r="A13" s="9" t="s">
        <v>53</v>
      </c>
      <c r="B13" s="8">
        <v>6.65</v>
      </c>
      <c r="C13" s="3"/>
    </row>
    <row r="14" spans="1:3" ht="19.899999999999999" customHeight="1" thickBot="1" x14ac:dyDescent="0.3">
      <c r="A14" s="9" t="s">
        <v>54</v>
      </c>
      <c r="B14" s="8">
        <v>6.03</v>
      </c>
      <c r="C14" s="3"/>
    </row>
    <row r="15" spans="1:3" ht="30" customHeight="1" thickBot="1" x14ac:dyDescent="0.3">
      <c r="A15" s="9" t="s">
        <v>55</v>
      </c>
      <c r="B15" s="8">
        <v>6.89</v>
      </c>
      <c r="C15" s="3"/>
    </row>
    <row r="16" spans="1:3" ht="19.899999999999999" customHeight="1" thickBot="1" x14ac:dyDescent="0.3">
      <c r="A16" s="9" t="s">
        <v>56</v>
      </c>
      <c r="B16" s="8">
        <v>7.23</v>
      </c>
      <c r="C16" s="3"/>
    </row>
    <row r="17" spans="1:3" ht="19.899999999999999" customHeight="1" thickBot="1" x14ac:dyDescent="0.3">
      <c r="A17" s="9" t="s">
        <v>57</v>
      </c>
      <c r="B17" s="8">
        <v>7.09</v>
      </c>
      <c r="C17" s="3"/>
    </row>
    <row r="18" spans="1:3" ht="19.899999999999999" customHeight="1" thickBot="1" x14ac:dyDescent="0.3">
      <c r="A18" s="9" t="s">
        <v>58</v>
      </c>
      <c r="B18" s="8">
        <v>7.14</v>
      </c>
      <c r="C18" s="3"/>
    </row>
    <row r="19" spans="1:3" ht="19.899999999999999" customHeight="1" thickBot="1" x14ac:dyDescent="0.3">
      <c r="A19" s="9" t="s">
        <v>59</v>
      </c>
      <c r="B19" s="8">
        <v>6.17</v>
      </c>
      <c r="C19" s="3"/>
    </row>
    <row r="20" spans="1:3" ht="19.899999999999999" customHeight="1" thickBot="1" x14ac:dyDescent="0.3">
      <c r="A20" s="9" t="s">
        <v>60</v>
      </c>
      <c r="B20" s="8">
        <v>7.03</v>
      </c>
      <c r="C20" s="3"/>
    </row>
    <row r="21" spans="1:3" ht="19.899999999999999" customHeight="1" thickBot="1" x14ac:dyDescent="0.3">
      <c r="A21" s="10" t="s">
        <v>25</v>
      </c>
      <c r="B21" s="11">
        <v>7.1</v>
      </c>
      <c r="C21" s="3"/>
    </row>
    <row r="22" spans="1:3" x14ac:dyDescent="0.25">
      <c r="C22" s="3"/>
    </row>
    <row r="23" spans="1:3" x14ac:dyDescent="0.25">
      <c r="A23" s="12" t="s">
        <v>61</v>
      </c>
    </row>
    <row r="24" spans="1:3" x14ac:dyDescent="0.25">
      <c r="A24" s="12" t="s">
        <v>62</v>
      </c>
    </row>
    <row r="25" spans="1:3" x14ac:dyDescent="0.25">
      <c r="A25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G20" sqref="G20"/>
    </sheetView>
  </sheetViews>
  <sheetFormatPr baseColWidth="10" defaultColWidth="12.5703125" defaultRowHeight="15" x14ac:dyDescent="0.25"/>
  <cols>
    <col min="1" max="1" width="67.140625" style="16" customWidth="1"/>
    <col min="2" max="2" width="15.7109375" style="16" customWidth="1"/>
    <col min="3" max="3" width="15.85546875" style="16" customWidth="1"/>
    <col min="4" max="16384" width="12.5703125" style="16"/>
  </cols>
  <sheetData>
    <row r="1" spans="1:5" ht="15.75" x14ac:dyDescent="0.25">
      <c r="A1" s="14" t="s">
        <v>63</v>
      </c>
      <c r="B1" s="15"/>
      <c r="C1" s="15"/>
    </row>
    <row r="2" spans="1:5" ht="16.5" thickBot="1" x14ac:dyDescent="0.3">
      <c r="A2" s="17" t="s">
        <v>64</v>
      </c>
      <c r="B2" s="15"/>
      <c r="C2" s="15"/>
    </row>
    <row r="3" spans="1:5" ht="48.75" thickBot="1" x14ac:dyDescent="0.3">
      <c r="A3" s="18" t="s">
        <v>1</v>
      </c>
      <c r="B3" s="19" t="s">
        <v>65</v>
      </c>
      <c r="C3" s="20" t="s">
        <v>66</v>
      </c>
      <c r="E3" s="21"/>
    </row>
    <row r="4" spans="1:5" ht="21.95" customHeight="1" x14ac:dyDescent="0.25">
      <c r="A4" s="22" t="s">
        <v>67</v>
      </c>
      <c r="B4" s="23">
        <v>59.997830410414032</v>
      </c>
      <c r="C4" s="24">
        <v>36.689571298266948</v>
      </c>
      <c r="E4" s="25"/>
    </row>
    <row r="5" spans="1:5" ht="21.95" customHeight="1" x14ac:dyDescent="0.25">
      <c r="A5" s="26" t="s">
        <v>45</v>
      </c>
      <c r="B5" s="23">
        <v>64.398762534670368</v>
      </c>
      <c r="C5" s="27">
        <v>36.038804425694501</v>
      </c>
      <c r="E5" s="25"/>
    </row>
    <row r="6" spans="1:5" ht="21.95" customHeight="1" x14ac:dyDescent="0.25">
      <c r="A6" s="26" t="s">
        <v>68</v>
      </c>
      <c r="B6" s="23">
        <v>68.722508301650706</v>
      </c>
      <c r="C6" s="27">
        <v>37.170653616888359</v>
      </c>
      <c r="E6" s="25"/>
    </row>
    <row r="7" spans="1:5" ht="21.95" customHeight="1" x14ac:dyDescent="0.25">
      <c r="A7" s="26" t="s">
        <v>47</v>
      </c>
      <c r="B7" s="23">
        <v>65.276221247046337</v>
      </c>
      <c r="C7" s="27">
        <v>35.828405812445411</v>
      </c>
      <c r="E7" s="25"/>
    </row>
    <row r="8" spans="1:5" ht="21.95" customHeight="1" x14ac:dyDescent="0.25">
      <c r="A8" s="26" t="s">
        <v>48</v>
      </c>
      <c r="B8" s="23">
        <v>67.786035066133493</v>
      </c>
      <c r="C8" s="27">
        <v>37.914183469823136</v>
      </c>
      <c r="E8" s="25"/>
    </row>
    <row r="9" spans="1:5" ht="21.95" customHeight="1" x14ac:dyDescent="0.25">
      <c r="A9" s="26" t="s">
        <v>69</v>
      </c>
      <c r="B9" s="23">
        <v>83.251087984862821</v>
      </c>
      <c r="C9" s="27">
        <v>42.178884131143349</v>
      </c>
      <c r="E9" s="25"/>
    </row>
    <row r="10" spans="1:5" ht="21.95" customHeight="1" x14ac:dyDescent="0.25">
      <c r="A10" s="26" t="s">
        <v>70</v>
      </c>
      <c r="B10" s="23">
        <v>94.029973071068966</v>
      </c>
      <c r="C10" s="27">
        <v>47.714701601164485</v>
      </c>
      <c r="E10" s="25"/>
    </row>
    <row r="11" spans="1:5" ht="21.95" customHeight="1" x14ac:dyDescent="0.25">
      <c r="A11" s="26" t="s">
        <v>51</v>
      </c>
      <c r="B11" s="23">
        <v>74.509300200986658</v>
      </c>
      <c r="C11" s="27">
        <v>39.957415536568156</v>
      </c>
      <c r="E11" s="25"/>
    </row>
    <row r="12" spans="1:5" ht="21.95" customHeight="1" x14ac:dyDescent="0.25">
      <c r="A12" s="26" t="s">
        <v>52</v>
      </c>
      <c r="B12" s="23">
        <v>64.903459667798472</v>
      </c>
      <c r="C12" s="27">
        <v>37.735254101640656</v>
      </c>
      <c r="E12" s="25"/>
    </row>
    <row r="13" spans="1:5" ht="21.95" customHeight="1" x14ac:dyDescent="0.25">
      <c r="A13" s="26" t="s">
        <v>71</v>
      </c>
      <c r="B13" s="23">
        <v>70.30678815489749</v>
      </c>
      <c r="C13" s="27">
        <v>39.545766707667077</v>
      </c>
      <c r="E13" s="25"/>
    </row>
    <row r="14" spans="1:5" ht="21.95" customHeight="1" x14ac:dyDescent="0.25">
      <c r="A14" s="26" t="s">
        <v>54</v>
      </c>
      <c r="B14" s="23">
        <v>58.573498964803314</v>
      </c>
      <c r="C14" s="27">
        <v>35.624793747286148</v>
      </c>
      <c r="E14" s="25"/>
    </row>
    <row r="15" spans="1:5" ht="25.5" customHeight="1" x14ac:dyDescent="0.25">
      <c r="A15" s="26" t="s">
        <v>55</v>
      </c>
      <c r="B15" s="23">
        <v>79.169312769335448</v>
      </c>
      <c r="C15" s="27">
        <v>40.08239076764081</v>
      </c>
      <c r="E15" s="25"/>
    </row>
    <row r="16" spans="1:5" ht="21.95" customHeight="1" x14ac:dyDescent="0.25">
      <c r="A16" s="26" t="s">
        <v>56</v>
      </c>
      <c r="B16" s="23">
        <v>64.639061998072606</v>
      </c>
      <c r="C16" s="27">
        <v>31.164260934208897</v>
      </c>
      <c r="E16" s="25"/>
    </row>
    <row r="17" spans="1:5" ht="21.95" customHeight="1" x14ac:dyDescent="0.25">
      <c r="A17" s="26" t="s">
        <v>57</v>
      </c>
      <c r="B17" s="23">
        <v>75.284192910390999</v>
      </c>
      <c r="C17" s="27">
        <v>39.87293018008944</v>
      </c>
      <c r="E17" s="25"/>
    </row>
    <row r="18" spans="1:5" ht="21.95" customHeight="1" x14ac:dyDescent="0.25">
      <c r="A18" s="26" t="s">
        <v>58</v>
      </c>
      <c r="B18" s="23">
        <v>66.727299540723891</v>
      </c>
      <c r="C18" s="27">
        <v>37.671606641609969</v>
      </c>
      <c r="E18" s="25"/>
    </row>
    <row r="19" spans="1:5" ht="21.95" customHeight="1" x14ac:dyDescent="0.25">
      <c r="A19" s="26" t="s">
        <v>59</v>
      </c>
      <c r="B19" s="23">
        <v>54.495888726657959</v>
      </c>
      <c r="C19" s="27">
        <v>33.116419165032219</v>
      </c>
      <c r="E19" s="25"/>
    </row>
    <row r="20" spans="1:5" ht="21.95" customHeight="1" thickBot="1" x14ac:dyDescent="0.3">
      <c r="A20" s="28" t="s">
        <v>60</v>
      </c>
      <c r="B20" s="23">
        <v>82.438360737834898</v>
      </c>
      <c r="C20" s="27">
        <v>41.990221919904769</v>
      </c>
      <c r="E20" s="25"/>
    </row>
    <row r="21" spans="1:5" ht="21.95" customHeight="1" thickBot="1" x14ac:dyDescent="0.3">
      <c r="A21" s="29" t="s">
        <v>72</v>
      </c>
      <c r="B21" s="30">
        <v>70.118456573629928</v>
      </c>
      <c r="C21" s="31">
        <v>38.381656393381839</v>
      </c>
      <c r="E21" s="21"/>
    </row>
    <row r="22" spans="1:5" x14ac:dyDescent="0.25">
      <c r="A22" s="32"/>
    </row>
    <row r="23" spans="1:5" x14ac:dyDescent="0.25">
      <c r="A23" s="12" t="s">
        <v>74</v>
      </c>
    </row>
    <row r="24" spans="1:5" x14ac:dyDescent="0.25">
      <c r="A24" s="33" t="s">
        <v>73</v>
      </c>
    </row>
    <row r="40" spans="1:3" x14ac:dyDescent="0.25">
      <c r="A40" s="34"/>
      <c r="B40" s="34"/>
      <c r="C40" s="3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J33" sqref="J33"/>
    </sheetView>
  </sheetViews>
  <sheetFormatPr baseColWidth="10" defaultColWidth="12.5703125" defaultRowHeight="15" x14ac:dyDescent="0.25"/>
  <cols>
    <col min="1" max="1" width="4.42578125" style="2" customWidth="1"/>
    <col min="2" max="2" width="22.5703125" style="2" customWidth="1"/>
    <col min="3" max="3" width="28" style="2" customWidth="1"/>
    <col min="4" max="4" width="12.7109375" style="2" customWidth="1"/>
    <col min="5" max="7" width="15.140625" style="2" customWidth="1"/>
    <col min="8" max="8" width="12.5703125" style="2"/>
    <col min="9" max="9" width="14.7109375" style="2" bestFit="1" customWidth="1"/>
    <col min="10" max="16384" width="12.5703125" style="2"/>
  </cols>
  <sheetData>
    <row r="1" spans="1:11" x14ac:dyDescent="0.25">
      <c r="A1" s="35" t="s">
        <v>0</v>
      </c>
      <c r="E1" s="36" t="s">
        <v>38</v>
      </c>
      <c r="F1" s="37" t="s">
        <v>75</v>
      </c>
      <c r="G1" s="38"/>
    </row>
    <row r="2" spans="1:11" x14ac:dyDescent="0.25">
      <c r="A2" s="35" t="s">
        <v>39</v>
      </c>
      <c r="B2" s="35"/>
    </row>
    <row r="3" spans="1:11" ht="6.95" customHeight="1" thickBot="1" x14ac:dyDescent="0.3"/>
    <row r="4" spans="1:11" ht="102.6" customHeight="1" thickBot="1" x14ac:dyDescent="0.3">
      <c r="A4" s="39" t="s">
        <v>1</v>
      </c>
      <c r="B4" s="40"/>
      <c r="C4" s="41"/>
      <c r="D4" s="42" t="s">
        <v>2</v>
      </c>
      <c r="E4" s="43" t="s">
        <v>3</v>
      </c>
      <c r="F4" s="44" t="s">
        <v>76</v>
      </c>
      <c r="G4" s="44" t="s">
        <v>4</v>
      </c>
      <c r="H4" s="44" t="s">
        <v>77</v>
      </c>
    </row>
    <row r="5" spans="1:11" ht="15.95" customHeight="1" x14ac:dyDescent="0.25">
      <c r="A5" s="45">
        <v>1</v>
      </c>
      <c r="B5" s="46" t="s">
        <v>5</v>
      </c>
      <c r="C5" s="47" t="s">
        <v>6</v>
      </c>
      <c r="D5" s="48">
        <v>16</v>
      </c>
      <c r="E5" s="49">
        <v>5</v>
      </c>
      <c r="F5" s="50">
        <v>1888</v>
      </c>
      <c r="G5" s="51">
        <v>1458</v>
      </c>
      <c r="H5" s="52">
        <f>G5-F5</f>
        <v>-430</v>
      </c>
    </row>
    <row r="6" spans="1:11" ht="15.95" customHeight="1" x14ac:dyDescent="0.25">
      <c r="A6" s="53"/>
      <c r="B6" s="54"/>
      <c r="C6" s="55" t="s">
        <v>7</v>
      </c>
      <c r="D6" s="56">
        <v>4</v>
      </c>
      <c r="E6" s="57"/>
      <c r="F6" s="58"/>
      <c r="G6" s="59"/>
      <c r="H6" s="60">
        <f t="shared" ref="H6:H55" si="0">G6-F6</f>
        <v>0</v>
      </c>
      <c r="I6" s="61"/>
    </row>
    <row r="7" spans="1:11" ht="15.95" customHeight="1" thickBot="1" x14ac:dyDescent="0.3">
      <c r="A7" s="62"/>
      <c r="B7" s="63"/>
      <c r="C7" s="64" t="s">
        <v>8</v>
      </c>
      <c r="D7" s="65">
        <v>5</v>
      </c>
      <c r="E7" s="66"/>
      <c r="F7" s="67">
        <f>878+320</f>
        <v>1198</v>
      </c>
      <c r="G7" s="68">
        <f>1037+354</f>
        <v>1391</v>
      </c>
      <c r="H7" s="69">
        <f t="shared" si="0"/>
        <v>193</v>
      </c>
    </row>
    <row r="8" spans="1:11" ht="15.95" customHeight="1" x14ac:dyDescent="0.25">
      <c r="A8" s="45">
        <v>2</v>
      </c>
      <c r="B8" s="46" t="s">
        <v>9</v>
      </c>
      <c r="C8" s="47" t="s">
        <v>6</v>
      </c>
      <c r="D8" s="48">
        <v>14</v>
      </c>
      <c r="E8" s="49">
        <v>6</v>
      </c>
      <c r="F8" s="50">
        <v>1260</v>
      </c>
      <c r="G8" s="51">
        <v>1764</v>
      </c>
      <c r="H8" s="52">
        <f>G8-F8</f>
        <v>504</v>
      </c>
      <c r="I8" s="61"/>
    </row>
    <row r="9" spans="1:11" ht="15.95" customHeight="1" x14ac:dyDescent="0.25">
      <c r="A9" s="53"/>
      <c r="B9" s="54"/>
      <c r="C9" s="55" t="s">
        <v>7</v>
      </c>
      <c r="D9" s="56">
        <v>8</v>
      </c>
      <c r="E9" s="57"/>
      <c r="F9" s="58"/>
      <c r="G9" s="59"/>
      <c r="H9" s="60">
        <f t="shared" si="0"/>
        <v>0</v>
      </c>
      <c r="I9" s="61"/>
      <c r="J9" s="70"/>
      <c r="K9" s="70"/>
    </row>
    <row r="10" spans="1:11" ht="15.95" customHeight="1" thickBot="1" x14ac:dyDescent="0.3">
      <c r="A10" s="62"/>
      <c r="B10" s="63"/>
      <c r="C10" s="64" t="s">
        <v>8</v>
      </c>
      <c r="D10" s="65">
        <v>3</v>
      </c>
      <c r="E10" s="66"/>
      <c r="F10" s="67">
        <v>932</v>
      </c>
      <c r="G10" s="68">
        <v>1116</v>
      </c>
      <c r="H10" s="69">
        <f t="shared" si="0"/>
        <v>184</v>
      </c>
      <c r="I10" s="61"/>
    </row>
    <row r="11" spans="1:11" ht="15.95" customHeight="1" x14ac:dyDescent="0.25">
      <c r="A11" s="45">
        <v>3</v>
      </c>
      <c r="B11" s="46" t="s">
        <v>10</v>
      </c>
      <c r="C11" s="47" t="s">
        <v>6</v>
      </c>
      <c r="D11" s="71">
        <v>28</v>
      </c>
      <c r="E11" s="72">
        <v>3</v>
      </c>
      <c r="F11" s="50">
        <v>2685</v>
      </c>
      <c r="G11" s="51">
        <v>2987</v>
      </c>
      <c r="H11" s="52">
        <f>G11-F11</f>
        <v>302</v>
      </c>
      <c r="I11" s="61"/>
    </row>
    <row r="12" spans="1:11" ht="15.95" customHeight="1" x14ac:dyDescent="0.25">
      <c r="A12" s="53"/>
      <c r="B12" s="54"/>
      <c r="C12" s="55" t="s">
        <v>7</v>
      </c>
      <c r="D12" s="73">
        <v>50</v>
      </c>
      <c r="E12" s="74"/>
      <c r="F12" s="58"/>
      <c r="G12" s="59"/>
      <c r="H12" s="60">
        <f t="shared" si="0"/>
        <v>0</v>
      </c>
      <c r="I12" s="61"/>
    </row>
    <row r="13" spans="1:11" ht="15.95" customHeight="1" thickBot="1" x14ac:dyDescent="0.3">
      <c r="A13" s="62"/>
      <c r="B13" s="63"/>
      <c r="C13" s="64" t="s">
        <v>8</v>
      </c>
      <c r="D13" s="68">
        <v>7</v>
      </c>
      <c r="E13" s="75"/>
      <c r="F13" s="67">
        <f>1301+80+240+130</f>
        <v>1751</v>
      </c>
      <c r="G13" s="68">
        <f>1532+85+248+132</f>
        <v>1997</v>
      </c>
      <c r="H13" s="69">
        <f t="shared" si="0"/>
        <v>246</v>
      </c>
      <c r="I13" s="61"/>
    </row>
    <row r="14" spans="1:11" ht="15.95" customHeight="1" x14ac:dyDescent="0.25">
      <c r="A14" s="45">
        <v>4</v>
      </c>
      <c r="B14" s="46" t="s">
        <v>11</v>
      </c>
      <c r="C14" s="47" t="s">
        <v>6</v>
      </c>
      <c r="D14" s="71">
        <v>24</v>
      </c>
      <c r="E14" s="72">
        <v>5</v>
      </c>
      <c r="F14" s="50">
        <v>2678</v>
      </c>
      <c r="G14" s="51">
        <v>2722</v>
      </c>
      <c r="H14" s="52">
        <f>G14-F14</f>
        <v>44</v>
      </c>
      <c r="I14" s="61"/>
    </row>
    <row r="15" spans="1:11" ht="15.95" customHeight="1" x14ac:dyDescent="0.25">
      <c r="A15" s="53"/>
      <c r="B15" s="54"/>
      <c r="C15" s="55" t="s">
        <v>7</v>
      </c>
      <c r="D15" s="73">
        <v>36</v>
      </c>
      <c r="E15" s="74"/>
      <c r="F15" s="58"/>
      <c r="G15" s="59"/>
      <c r="H15" s="60">
        <f t="shared" si="0"/>
        <v>0</v>
      </c>
    </row>
    <row r="16" spans="1:11" ht="15.95" customHeight="1" thickBot="1" x14ac:dyDescent="0.3">
      <c r="A16" s="62"/>
      <c r="B16" s="63"/>
      <c r="C16" s="64" t="s">
        <v>8</v>
      </c>
      <c r="D16" s="68">
        <v>6</v>
      </c>
      <c r="E16" s="75"/>
      <c r="F16" s="67">
        <v>1578</v>
      </c>
      <c r="G16" s="68">
        <v>1789</v>
      </c>
      <c r="H16" s="69">
        <f t="shared" si="0"/>
        <v>211</v>
      </c>
      <c r="I16" s="61"/>
    </row>
    <row r="17" spans="1:9" ht="15.95" customHeight="1" x14ac:dyDescent="0.25">
      <c r="A17" s="45">
        <v>5</v>
      </c>
      <c r="B17" s="46" t="s">
        <v>12</v>
      </c>
      <c r="C17" s="47" t="s">
        <v>6</v>
      </c>
      <c r="D17" s="71">
        <v>13</v>
      </c>
      <c r="E17" s="72">
        <v>3</v>
      </c>
      <c r="F17" s="50">
        <v>1741</v>
      </c>
      <c r="G17" s="51">
        <v>1431</v>
      </c>
      <c r="H17" s="52">
        <f>G17-F17</f>
        <v>-310</v>
      </c>
      <c r="I17" s="61"/>
    </row>
    <row r="18" spans="1:9" ht="15.95" customHeight="1" x14ac:dyDescent="0.25">
      <c r="A18" s="53"/>
      <c r="B18" s="54"/>
      <c r="C18" s="55" t="s">
        <v>7</v>
      </c>
      <c r="D18" s="73">
        <v>22</v>
      </c>
      <c r="E18" s="74"/>
      <c r="F18" s="58"/>
      <c r="G18" s="59"/>
      <c r="H18" s="60">
        <f t="shared" si="0"/>
        <v>0</v>
      </c>
    </row>
    <row r="19" spans="1:9" ht="15.95" customHeight="1" thickBot="1" x14ac:dyDescent="0.3">
      <c r="A19" s="62"/>
      <c r="B19" s="63"/>
      <c r="C19" s="64" t="s">
        <v>8</v>
      </c>
      <c r="D19" s="68">
        <v>4</v>
      </c>
      <c r="E19" s="75"/>
      <c r="F19" s="67">
        <v>1235</v>
      </c>
      <c r="G19" s="68">
        <v>1662</v>
      </c>
      <c r="H19" s="69">
        <f t="shared" si="0"/>
        <v>427</v>
      </c>
      <c r="I19" s="61"/>
    </row>
    <row r="20" spans="1:9" ht="15.95" customHeight="1" x14ac:dyDescent="0.25">
      <c r="A20" s="45">
        <v>6</v>
      </c>
      <c r="B20" s="46" t="s">
        <v>13</v>
      </c>
      <c r="C20" s="47" t="s">
        <v>6</v>
      </c>
      <c r="D20" s="71">
        <v>22</v>
      </c>
      <c r="E20" s="72">
        <v>0</v>
      </c>
      <c r="F20" s="50">
        <v>1689</v>
      </c>
      <c r="G20" s="51">
        <v>2008</v>
      </c>
      <c r="H20" s="52">
        <f t="shared" si="0"/>
        <v>319</v>
      </c>
      <c r="I20" s="61"/>
    </row>
    <row r="21" spans="1:9" ht="15.95" customHeight="1" x14ac:dyDescent="0.25">
      <c r="A21" s="53"/>
      <c r="B21" s="54"/>
      <c r="C21" s="55" t="s">
        <v>7</v>
      </c>
      <c r="D21" s="73">
        <v>29</v>
      </c>
      <c r="E21" s="74"/>
      <c r="F21" s="58"/>
      <c r="G21" s="59"/>
      <c r="H21" s="60">
        <f t="shared" si="0"/>
        <v>0</v>
      </c>
    </row>
    <row r="22" spans="1:9" ht="27.95" customHeight="1" thickBot="1" x14ac:dyDescent="0.3">
      <c r="A22" s="62"/>
      <c r="B22" s="63"/>
      <c r="C22" s="64" t="s">
        <v>8</v>
      </c>
      <c r="D22" s="68">
        <v>6</v>
      </c>
      <c r="E22" s="75"/>
      <c r="F22" s="67">
        <v>1347</v>
      </c>
      <c r="G22" s="68">
        <v>1608</v>
      </c>
      <c r="H22" s="69">
        <f t="shared" si="0"/>
        <v>261</v>
      </c>
      <c r="I22" s="61"/>
    </row>
    <row r="23" spans="1:9" ht="15.95" customHeight="1" x14ac:dyDescent="0.25">
      <c r="A23" s="45">
        <v>7</v>
      </c>
      <c r="B23" s="46" t="s">
        <v>14</v>
      </c>
      <c r="C23" s="47" t="s">
        <v>6</v>
      </c>
      <c r="D23" s="71">
        <v>21</v>
      </c>
      <c r="E23" s="72">
        <v>0</v>
      </c>
      <c r="F23" s="50">
        <v>1667</v>
      </c>
      <c r="G23" s="51">
        <v>1763</v>
      </c>
      <c r="H23" s="52">
        <f t="shared" si="0"/>
        <v>96</v>
      </c>
      <c r="I23" s="61"/>
    </row>
    <row r="24" spans="1:9" ht="15.95" customHeight="1" x14ac:dyDescent="0.25">
      <c r="A24" s="53"/>
      <c r="B24" s="54"/>
      <c r="C24" s="55" t="s">
        <v>7</v>
      </c>
      <c r="D24" s="73">
        <v>24</v>
      </c>
      <c r="E24" s="74"/>
      <c r="F24" s="58"/>
      <c r="G24" s="59"/>
      <c r="H24" s="60">
        <f t="shared" si="0"/>
        <v>0</v>
      </c>
    </row>
    <row r="25" spans="1:9" ht="15.95" customHeight="1" thickBot="1" x14ac:dyDescent="0.3">
      <c r="A25" s="62"/>
      <c r="B25" s="63"/>
      <c r="C25" s="64" t="s">
        <v>8</v>
      </c>
      <c r="D25" s="68">
        <v>7</v>
      </c>
      <c r="E25" s="75"/>
      <c r="F25" s="67">
        <f>1594+74</f>
        <v>1668</v>
      </c>
      <c r="G25" s="68">
        <f>1594+50</f>
        <v>1644</v>
      </c>
      <c r="H25" s="69">
        <f t="shared" si="0"/>
        <v>-24</v>
      </c>
      <c r="I25" s="61"/>
    </row>
    <row r="26" spans="1:9" ht="15.95" customHeight="1" x14ac:dyDescent="0.25">
      <c r="A26" s="45">
        <v>8</v>
      </c>
      <c r="B26" s="46" t="s">
        <v>15</v>
      </c>
      <c r="C26" s="47" t="s">
        <v>6</v>
      </c>
      <c r="D26" s="71">
        <v>34</v>
      </c>
      <c r="E26" s="72">
        <v>3</v>
      </c>
      <c r="F26" s="50">
        <v>3488</v>
      </c>
      <c r="G26" s="51">
        <v>3598</v>
      </c>
      <c r="H26" s="52">
        <f t="shared" si="0"/>
        <v>110</v>
      </c>
      <c r="I26" s="61"/>
    </row>
    <row r="27" spans="1:9" ht="15.95" customHeight="1" x14ac:dyDescent="0.25">
      <c r="A27" s="53"/>
      <c r="B27" s="54"/>
      <c r="C27" s="55" t="s">
        <v>7</v>
      </c>
      <c r="D27" s="73">
        <v>49</v>
      </c>
      <c r="E27" s="74"/>
      <c r="F27" s="58"/>
      <c r="G27" s="59"/>
      <c r="H27" s="60">
        <f t="shared" si="0"/>
        <v>0</v>
      </c>
    </row>
    <row r="28" spans="1:9" ht="15.95" customHeight="1" thickBot="1" x14ac:dyDescent="0.3">
      <c r="A28" s="62"/>
      <c r="B28" s="63"/>
      <c r="C28" s="64" t="s">
        <v>8</v>
      </c>
      <c r="D28" s="68">
        <v>6</v>
      </c>
      <c r="E28" s="75"/>
      <c r="F28" s="67">
        <f>1456+160+60</f>
        <v>1676</v>
      </c>
      <c r="G28" s="68">
        <f>1584+173+60</f>
        <v>1817</v>
      </c>
      <c r="H28" s="69">
        <f t="shared" si="0"/>
        <v>141</v>
      </c>
      <c r="I28" s="61"/>
    </row>
    <row r="29" spans="1:9" ht="15.95" customHeight="1" x14ac:dyDescent="0.25">
      <c r="A29" s="45">
        <v>9</v>
      </c>
      <c r="B29" s="46" t="s">
        <v>16</v>
      </c>
      <c r="C29" s="47" t="s">
        <v>6</v>
      </c>
      <c r="D29" s="71">
        <v>17</v>
      </c>
      <c r="E29" s="72">
        <v>3</v>
      </c>
      <c r="F29" s="50">
        <v>1988</v>
      </c>
      <c r="G29" s="51">
        <v>2125</v>
      </c>
      <c r="H29" s="52">
        <f>G29-F29</f>
        <v>137</v>
      </c>
      <c r="I29" s="61"/>
    </row>
    <row r="30" spans="1:9" ht="15.95" customHeight="1" x14ac:dyDescent="0.25">
      <c r="A30" s="53"/>
      <c r="B30" s="54"/>
      <c r="C30" s="55" t="s">
        <v>7</v>
      </c>
      <c r="D30" s="73">
        <v>19</v>
      </c>
      <c r="E30" s="74"/>
      <c r="F30" s="58"/>
      <c r="G30" s="59"/>
      <c r="H30" s="60">
        <f t="shared" si="0"/>
        <v>0</v>
      </c>
    </row>
    <row r="31" spans="1:9" ht="15.95" customHeight="1" thickBot="1" x14ac:dyDescent="0.3">
      <c r="A31" s="62"/>
      <c r="B31" s="63"/>
      <c r="C31" s="64" t="s">
        <v>8</v>
      </c>
      <c r="D31" s="68">
        <v>5</v>
      </c>
      <c r="E31" s="75"/>
      <c r="F31" s="67">
        <f>1225+300</f>
        <v>1525</v>
      </c>
      <c r="G31" s="68">
        <f>1375+270</f>
        <v>1645</v>
      </c>
      <c r="H31" s="69">
        <f t="shared" si="0"/>
        <v>120</v>
      </c>
      <c r="I31" s="61"/>
    </row>
    <row r="32" spans="1:9" ht="15.95" customHeight="1" x14ac:dyDescent="0.25">
      <c r="A32" s="45">
        <v>10</v>
      </c>
      <c r="B32" s="46" t="s">
        <v>17</v>
      </c>
      <c r="C32" s="47" t="s">
        <v>6</v>
      </c>
      <c r="D32" s="71">
        <v>19</v>
      </c>
      <c r="E32" s="72">
        <v>4</v>
      </c>
      <c r="F32" s="50">
        <v>2039</v>
      </c>
      <c r="G32" s="51">
        <v>1999</v>
      </c>
      <c r="H32" s="52">
        <f t="shared" si="0"/>
        <v>-40</v>
      </c>
      <c r="I32" s="61"/>
    </row>
    <row r="33" spans="1:9" ht="15.95" customHeight="1" x14ac:dyDescent="0.25">
      <c r="A33" s="53"/>
      <c r="B33" s="54"/>
      <c r="C33" s="55" t="s">
        <v>7</v>
      </c>
      <c r="D33" s="73">
        <v>23</v>
      </c>
      <c r="E33" s="74"/>
      <c r="F33" s="58"/>
      <c r="G33" s="59"/>
      <c r="H33" s="60">
        <f t="shared" si="0"/>
        <v>0</v>
      </c>
    </row>
    <row r="34" spans="1:9" ht="15.95" customHeight="1" thickBot="1" x14ac:dyDescent="0.3">
      <c r="A34" s="62"/>
      <c r="B34" s="63"/>
      <c r="C34" s="64" t="s">
        <v>8</v>
      </c>
      <c r="D34" s="68">
        <v>7</v>
      </c>
      <c r="E34" s="75"/>
      <c r="F34" s="67">
        <f>1327+120+192</f>
        <v>1639</v>
      </c>
      <c r="G34" s="68">
        <f>1597+125+175</f>
        <v>1897</v>
      </c>
      <c r="H34" s="69">
        <f t="shared" si="0"/>
        <v>258</v>
      </c>
      <c r="I34" s="61"/>
    </row>
    <row r="35" spans="1:9" ht="15.95" customHeight="1" x14ac:dyDescent="0.25">
      <c r="A35" s="45">
        <v>11</v>
      </c>
      <c r="B35" s="46" t="s">
        <v>18</v>
      </c>
      <c r="C35" s="47" t="s">
        <v>6</v>
      </c>
      <c r="D35" s="71">
        <v>7</v>
      </c>
      <c r="E35" s="72">
        <v>6</v>
      </c>
      <c r="F35" s="50">
        <v>954</v>
      </c>
      <c r="G35" s="51">
        <v>833</v>
      </c>
      <c r="H35" s="52">
        <f t="shared" si="0"/>
        <v>-121</v>
      </c>
      <c r="I35" s="61"/>
    </row>
    <row r="36" spans="1:9" ht="15.95" customHeight="1" x14ac:dyDescent="0.25">
      <c r="A36" s="53"/>
      <c r="B36" s="54"/>
      <c r="C36" s="55" t="s">
        <v>7</v>
      </c>
      <c r="D36" s="73">
        <v>2</v>
      </c>
      <c r="E36" s="74"/>
      <c r="F36" s="58"/>
      <c r="G36" s="59"/>
      <c r="H36" s="60">
        <f t="shared" si="0"/>
        <v>0</v>
      </c>
    </row>
    <row r="37" spans="1:9" ht="15.95" customHeight="1" thickBot="1" x14ac:dyDescent="0.3">
      <c r="A37" s="62"/>
      <c r="B37" s="63"/>
      <c r="C37" s="64" t="s">
        <v>8</v>
      </c>
      <c r="D37" s="68">
        <v>3</v>
      </c>
      <c r="E37" s="75"/>
      <c r="F37" s="67">
        <f>696+130</f>
        <v>826</v>
      </c>
      <c r="G37" s="68">
        <f>675+130</f>
        <v>805</v>
      </c>
      <c r="H37" s="69">
        <f t="shared" si="0"/>
        <v>-21</v>
      </c>
      <c r="I37" s="61"/>
    </row>
    <row r="38" spans="1:9" ht="15.95" customHeight="1" x14ac:dyDescent="0.25">
      <c r="A38" s="45">
        <v>12</v>
      </c>
      <c r="B38" s="46" t="s">
        <v>19</v>
      </c>
      <c r="C38" s="47" t="s">
        <v>6</v>
      </c>
      <c r="D38" s="71">
        <v>17</v>
      </c>
      <c r="E38" s="72">
        <v>2</v>
      </c>
      <c r="F38" s="50">
        <v>2005</v>
      </c>
      <c r="G38" s="51">
        <v>2146</v>
      </c>
      <c r="H38" s="52">
        <f t="shared" si="0"/>
        <v>141</v>
      </c>
      <c r="I38" s="61"/>
    </row>
    <row r="39" spans="1:9" ht="15.95" customHeight="1" x14ac:dyDescent="0.25">
      <c r="A39" s="53"/>
      <c r="B39" s="54"/>
      <c r="C39" s="55" t="s">
        <v>7</v>
      </c>
      <c r="D39" s="73">
        <v>20</v>
      </c>
      <c r="E39" s="74"/>
      <c r="F39" s="58"/>
      <c r="G39" s="59"/>
      <c r="H39" s="60">
        <f t="shared" si="0"/>
        <v>0</v>
      </c>
    </row>
    <row r="40" spans="1:9" ht="15.95" customHeight="1" thickBot="1" x14ac:dyDescent="0.3">
      <c r="A40" s="62"/>
      <c r="B40" s="63"/>
      <c r="C40" s="64" t="s">
        <v>8</v>
      </c>
      <c r="D40" s="68">
        <v>6</v>
      </c>
      <c r="E40" s="75"/>
      <c r="F40" s="67">
        <f>1392+36</f>
        <v>1428</v>
      </c>
      <c r="G40" s="68">
        <f>1566+20</f>
        <v>1586</v>
      </c>
      <c r="H40" s="69">
        <f t="shared" si="0"/>
        <v>158</v>
      </c>
      <c r="I40" s="61"/>
    </row>
    <row r="41" spans="1:9" ht="15.95" customHeight="1" x14ac:dyDescent="0.25">
      <c r="A41" s="45">
        <v>13</v>
      </c>
      <c r="B41" s="46" t="s">
        <v>20</v>
      </c>
      <c r="C41" s="47" t="s">
        <v>6</v>
      </c>
      <c r="D41" s="71">
        <v>19</v>
      </c>
      <c r="E41" s="72">
        <v>4</v>
      </c>
      <c r="F41" s="50">
        <v>1856</v>
      </c>
      <c r="G41" s="51">
        <v>1976</v>
      </c>
      <c r="H41" s="52">
        <f t="shared" si="0"/>
        <v>120</v>
      </c>
      <c r="I41" s="61"/>
    </row>
    <row r="42" spans="1:9" ht="15.95" customHeight="1" x14ac:dyDescent="0.25">
      <c r="A42" s="53"/>
      <c r="B42" s="54"/>
      <c r="C42" s="55" t="s">
        <v>7</v>
      </c>
      <c r="D42" s="73">
        <v>21</v>
      </c>
      <c r="E42" s="74"/>
      <c r="F42" s="58"/>
      <c r="G42" s="59"/>
      <c r="H42" s="60">
        <f t="shared" si="0"/>
        <v>0</v>
      </c>
    </row>
    <row r="43" spans="1:9" ht="15.95" customHeight="1" thickBot="1" x14ac:dyDescent="0.3">
      <c r="A43" s="62"/>
      <c r="B43" s="63"/>
      <c r="C43" s="64" t="s">
        <v>8</v>
      </c>
      <c r="D43" s="68">
        <v>4</v>
      </c>
      <c r="E43" s="75"/>
      <c r="F43" s="67">
        <v>972</v>
      </c>
      <c r="G43" s="68">
        <v>1186</v>
      </c>
      <c r="H43" s="69">
        <f t="shared" si="0"/>
        <v>214</v>
      </c>
      <c r="I43" s="61"/>
    </row>
    <row r="44" spans="1:9" ht="15.95" customHeight="1" x14ac:dyDescent="0.25">
      <c r="A44" s="45">
        <v>14</v>
      </c>
      <c r="B44" s="46" t="s">
        <v>21</v>
      </c>
      <c r="C44" s="47" t="s">
        <v>6</v>
      </c>
      <c r="D44" s="71">
        <v>11</v>
      </c>
      <c r="E44" s="72">
        <v>1</v>
      </c>
      <c r="F44" s="50">
        <v>1455</v>
      </c>
      <c r="G44" s="51">
        <v>1258</v>
      </c>
      <c r="H44" s="52">
        <f t="shared" si="0"/>
        <v>-197</v>
      </c>
      <c r="I44" s="61"/>
    </row>
    <row r="45" spans="1:9" ht="15.95" customHeight="1" x14ac:dyDescent="0.25">
      <c r="A45" s="53"/>
      <c r="B45" s="54"/>
      <c r="C45" s="55" t="s">
        <v>7</v>
      </c>
      <c r="D45" s="73">
        <v>23</v>
      </c>
      <c r="E45" s="74"/>
      <c r="F45" s="58"/>
      <c r="G45" s="59"/>
      <c r="H45" s="60">
        <f t="shared" si="0"/>
        <v>0</v>
      </c>
    </row>
    <row r="46" spans="1:9" ht="15.95" customHeight="1" thickBot="1" x14ac:dyDescent="0.3">
      <c r="A46" s="62"/>
      <c r="B46" s="63"/>
      <c r="C46" s="64" t="s">
        <v>8</v>
      </c>
      <c r="D46" s="68">
        <v>4</v>
      </c>
      <c r="E46" s="75"/>
      <c r="F46" s="67">
        <f>1009+75</f>
        <v>1084</v>
      </c>
      <c r="G46" s="68">
        <f>1126+54</f>
        <v>1180</v>
      </c>
      <c r="H46" s="69">
        <f t="shared" si="0"/>
        <v>96</v>
      </c>
      <c r="I46" s="61"/>
    </row>
    <row r="47" spans="1:9" ht="15.95" customHeight="1" x14ac:dyDescent="0.25">
      <c r="A47" s="45">
        <v>15</v>
      </c>
      <c r="B47" s="46" t="s">
        <v>22</v>
      </c>
      <c r="C47" s="47" t="s">
        <v>6</v>
      </c>
      <c r="D47" s="71">
        <v>22</v>
      </c>
      <c r="E47" s="72">
        <v>6</v>
      </c>
      <c r="F47" s="50">
        <v>2829</v>
      </c>
      <c r="G47" s="51">
        <v>2651</v>
      </c>
      <c r="H47" s="52">
        <f t="shared" si="0"/>
        <v>-178</v>
      </c>
      <c r="I47" s="61"/>
    </row>
    <row r="48" spans="1:9" ht="15.95" customHeight="1" x14ac:dyDescent="0.25">
      <c r="A48" s="53"/>
      <c r="B48" s="54"/>
      <c r="C48" s="55" t="s">
        <v>7</v>
      </c>
      <c r="D48" s="73">
        <v>37</v>
      </c>
      <c r="E48" s="74"/>
      <c r="F48" s="58"/>
      <c r="G48" s="59"/>
      <c r="H48" s="60">
        <f t="shared" si="0"/>
        <v>0</v>
      </c>
    </row>
    <row r="49" spans="1:9" ht="15.95" customHeight="1" thickBot="1" x14ac:dyDescent="0.3">
      <c r="A49" s="62"/>
      <c r="B49" s="63"/>
      <c r="C49" s="64" t="s">
        <v>8</v>
      </c>
      <c r="D49" s="68">
        <v>5</v>
      </c>
      <c r="E49" s="75"/>
      <c r="F49" s="67">
        <v>1592</v>
      </c>
      <c r="G49" s="68">
        <v>1755</v>
      </c>
      <c r="H49" s="69">
        <f t="shared" si="0"/>
        <v>163</v>
      </c>
      <c r="I49" s="61"/>
    </row>
    <row r="50" spans="1:9" ht="15.95" customHeight="1" x14ac:dyDescent="0.25">
      <c r="A50" s="45">
        <v>16</v>
      </c>
      <c r="B50" s="46" t="s">
        <v>23</v>
      </c>
      <c r="C50" s="47" t="s">
        <v>6</v>
      </c>
      <c r="D50" s="71">
        <v>9</v>
      </c>
      <c r="E50" s="72">
        <v>7</v>
      </c>
      <c r="F50" s="50">
        <v>1166</v>
      </c>
      <c r="G50" s="51">
        <v>1425</v>
      </c>
      <c r="H50" s="52">
        <f t="shared" si="0"/>
        <v>259</v>
      </c>
      <c r="I50" s="61"/>
    </row>
    <row r="51" spans="1:9" ht="15.95" customHeight="1" x14ac:dyDescent="0.25">
      <c r="A51" s="53"/>
      <c r="B51" s="54"/>
      <c r="C51" s="55" t="s">
        <v>7</v>
      </c>
      <c r="D51" s="73">
        <v>4</v>
      </c>
      <c r="E51" s="74"/>
      <c r="F51" s="58"/>
      <c r="G51" s="59"/>
      <c r="H51" s="60">
        <f t="shared" si="0"/>
        <v>0</v>
      </c>
    </row>
    <row r="52" spans="1:9" ht="15.95" customHeight="1" thickBot="1" x14ac:dyDescent="0.3">
      <c r="A52" s="62"/>
      <c r="B52" s="63"/>
      <c r="C52" s="64" t="s">
        <v>8</v>
      </c>
      <c r="D52" s="68">
        <v>3</v>
      </c>
      <c r="E52" s="75"/>
      <c r="F52" s="67">
        <f>661+129</f>
        <v>790</v>
      </c>
      <c r="G52" s="68">
        <f>835+156</f>
        <v>991</v>
      </c>
      <c r="H52" s="69">
        <f t="shared" si="0"/>
        <v>201</v>
      </c>
      <c r="I52" s="61"/>
    </row>
    <row r="53" spans="1:9" ht="15.95" customHeight="1" x14ac:dyDescent="0.25">
      <c r="A53" s="45">
        <v>17</v>
      </c>
      <c r="B53" s="46" t="s">
        <v>24</v>
      </c>
      <c r="C53" s="47" t="s">
        <v>6</v>
      </c>
      <c r="D53" s="71">
        <v>13</v>
      </c>
      <c r="E53" s="72">
        <v>0</v>
      </c>
      <c r="F53" s="50">
        <v>1247</v>
      </c>
      <c r="G53" s="51">
        <v>1218</v>
      </c>
      <c r="H53" s="52">
        <f t="shared" si="0"/>
        <v>-29</v>
      </c>
      <c r="I53" s="61"/>
    </row>
    <row r="54" spans="1:9" ht="15.95" customHeight="1" x14ac:dyDescent="0.25">
      <c r="A54" s="53"/>
      <c r="B54" s="54"/>
      <c r="C54" s="55" t="s">
        <v>7</v>
      </c>
      <c r="D54" s="73">
        <v>21</v>
      </c>
      <c r="E54" s="76"/>
      <c r="F54" s="58"/>
      <c r="G54" s="59"/>
      <c r="H54" s="60"/>
    </row>
    <row r="55" spans="1:9" ht="15.95" customHeight="1" thickBot="1" x14ac:dyDescent="0.3">
      <c r="A55" s="62"/>
      <c r="B55" s="63"/>
      <c r="C55" s="64" t="s">
        <v>8</v>
      </c>
      <c r="D55" s="77">
        <v>5</v>
      </c>
      <c r="E55" s="78"/>
      <c r="F55" s="79">
        <v>984</v>
      </c>
      <c r="G55" s="77">
        <v>1060</v>
      </c>
      <c r="H55" s="80">
        <f t="shared" si="0"/>
        <v>76</v>
      </c>
      <c r="I55" s="61"/>
    </row>
    <row r="56" spans="1:9" s="82" customFormat="1" ht="27" customHeight="1" x14ac:dyDescent="0.25">
      <c r="A56" s="81" t="s">
        <v>40</v>
      </c>
      <c r="B56" s="81"/>
      <c r="C56" s="81"/>
      <c r="D56" s="81"/>
      <c r="E56" s="81"/>
      <c r="F56" s="81"/>
      <c r="G56" s="81"/>
    </row>
    <row r="57" spans="1:9" ht="27" customHeight="1" x14ac:dyDescent="0.25">
      <c r="A57" s="81" t="s">
        <v>78</v>
      </c>
      <c r="B57" s="81"/>
      <c r="C57" s="81"/>
      <c r="D57" s="81"/>
      <c r="E57" s="81"/>
      <c r="F57" s="81"/>
      <c r="G57" s="81"/>
      <c r="I57" s="61"/>
    </row>
    <row r="58" spans="1:9" ht="5.0999999999999996" customHeight="1" x14ac:dyDescent="0.25">
      <c r="A58" s="83"/>
      <c r="B58" s="83"/>
      <c r="C58" s="83"/>
      <c r="D58" s="83"/>
      <c r="E58" s="83"/>
      <c r="F58" s="83"/>
      <c r="G58" s="83"/>
      <c r="I58" s="61"/>
    </row>
    <row r="59" spans="1:9" ht="15.75" thickBot="1" x14ac:dyDescent="0.3">
      <c r="A59" s="84" t="s">
        <v>25</v>
      </c>
      <c r="G59" s="70"/>
      <c r="I59" s="61"/>
    </row>
    <row r="60" spans="1:9" ht="38.25" customHeight="1" thickBot="1" x14ac:dyDescent="0.3">
      <c r="A60" s="35"/>
      <c r="D60" s="85" t="s">
        <v>2</v>
      </c>
      <c r="E60" s="86" t="s">
        <v>79</v>
      </c>
      <c r="F60" s="86" t="s">
        <v>26</v>
      </c>
      <c r="G60" s="86" t="s">
        <v>77</v>
      </c>
      <c r="I60" s="61"/>
    </row>
    <row r="61" spans="1:9" x14ac:dyDescent="0.25">
      <c r="A61" s="87" t="s">
        <v>27</v>
      </c>
      <c r="B61" s="88"/>
      <c r="C61" s="89"/>
      <c r="D61" s="90">
        <f>D5+D8+D11+D14+D17+D20+D23+D26+D29+D32+D35+D38+D41+D44+D47+D50+D53</f>
        <v>306</v>
      </c>
      <c r="E61" s="91">
        <v>32637</v>
      </c>
      <c r="F61" s="91">
        <v>33363</v>
      </c>
      <c r="G61" s="92">
        <f>F61-E61</f>
        <v>726</v>
      </c>
      <c r="I61" s="61"/>
    </row>
    <row r="62" spans="1:9" x14ac:dyDescent="0.25">
      <c r="A62" s="93" t="s">
        <v>28</v>
      </c>
      <c r="B62" s="94"/>
      <c r="C62" s="95"/>
      <c r="D62" s="96">
        <f>SUM(E5:E55)</f>
        <v>58</v>
      </c>
      <c r="E62" s="97"/>
      <c r="F62" s="97"/>
      <c r="G62" s="98"/>
      <c r="I62" s="61"/>
    </row>
    <row r="63" spans="1:9" x14ac:dyDescent="0.25">
      <c r="A63" s="99" t="s">
        <v>7</v>
      </c>
      <c r="B63" s="100"/>
      <c r="C63" s="101"/>
      <c r="D63" s="96">
        <f t="shared" ref="D63:D64" si="1">D6+D9+D12+D15+D18+D21+D24+D27+D30+D33+D36+D39+D42+D45+D48+D51+D54</f>
        <v>392</v>
      </c>
      <c r="E63" s="97"/>
      <c r="F63" s="97"/>
      <c r="G63" s="98"/>
      <c r="I63" s="61"/>
    </row>
    <row r="64" spans="1:9" ht="15.75" thickBot="1" x14ac:dyDescent="0.3">
      <c r="A64" s="102" t="s">
        <v>29</v>
      </c>
      <c r="B64" s="103"/>
      <c r="C64" s="104"/>
      <c r="D64" s="105">
        <f t="shared" si="1"/>
        <v>86</v>
      </c>
      <c r="E64" s="106">
        <f>F7+F10+F13+F16+F19+F22+F25+F28+F31+F34+F37+F40+F43+F46+F49+F52+F55</f>
        <v>22225</v>
      </c>
      <c r="F64" s="107">
        <f>G7+G10+G13+G16+G19+G22+G25+G28+G31+G34+G37+G40+G43+G46+G49+G52+G55</f>
        <v>25129</v>
      </c>
      <c r="G64" s="108">
        <f>F64-E64</f>
        <v>2904</v>
      </c>
      <c r="I64" s="61"/>
    </row>
    <row r="65" spans="1:9" ht="15.75" thickBot="1" x14ac:dyDescent="0.3">
      <c r="A65" s="109"/>
      <c r="B65" s="110"/>
      <c r="C65" s="110"/>
      <c r="D65" s="110"/>
      <c r="E65" s="110"/>
      <c r="I65" s="61"/>
    </row>
    <row r="66" spans="1:9" ht="30.75" thickBot="1" x14ac:dyDescent="0.3">
      <c r="A66" s="111"/>
      <c r="B66" s="111"/>
      <c r="C66" s="111"/>
      <c r="D66" s="112" t="s">
        <v>2</v>
      </c>
      <c r="E66" s="113" t="s">
        <v>26</v>
      </c>
      <c r="F66" s="84"/>
      <c r="I66" s="61"/>
    </row>
    <row r="67" spans="1:9" x14ac:dyDescent="0.25">
      <c r="A67" s="114" t="s">
        <v>30</v>
      </c>
      <c r="B67" s="115"/>
      <c r="C67" s="116"/>
      <c r="D67" s="117">
        <f>SUM(D69:D70)</f>
        <v>238</v>
      </c>
      <c r="E67" s="118">
        <f>SUM(E69:E70)</f>
        <v>1473</v>
      </c>
      <c r="F67" s="119"/>
      <c r="I67" s="61"/>
    </row>
    <row r="68" spans="1:9" x14ac:dyDescent="0.25">
      <c r="A68" s="120" t="s">
        <v>31</v>
      </c>
      <c r="B68" s="121"/>
      <c r="C68" s="122"/>
      <c r="D68" s="123"/>
      <c r="E68" s="124"/>
      <c r="F68" s="119"/>
      <c r="I68" s="61"/>
    </row>
    <row r="69" spans="1:9" x14ac:dyDescent="0.25">
      <c r="A69" s="120" t="s">
        <v>32</v>
      </c>
      <c r="B69" s="121"/>
      <c r="C69" s="122"/>
      <c r="D69" s="123">
        <v>189</v>
      </c>
      <c r="E69" s="118">
        <f>84+1081</f>
        <v>1165</v>
      </c>
      <c r="F69" s="119"/>
    </row>
    <row r="70" spans="1:9" ht="15.75" thickBot="1" x14ac:dyDescent="0.3">
      <c r="A70" s="125" t="s">
        <v>8</v>
      </c>
      <c r="B70" s="126"/>
      <c r="C70" s="127"/>
      <c r="D70" s="128">
        <v>49</v>
      </c>
      <c r="E70" s="129">
        <v>308</v>
      </c>
      <c r="F70" s="119"/>
    </row>
    <row r="71" spans="1:9" s="109" customFormat="1" ht="15.75" thickBot="1" x14ac:dyDescent="0.3">
      <c r="A71" s="130"/>
      <c r="B71" s="130"/>
      <c r="C71" s="130"/>
      <c r="F71" s="131"/>
    </row>
    <row r="72" spans="1:9" ht="29.25" customHeight="1" x14ac:dyDescent="0.25">
      <c r="A72" s="132" t="s">
        <v>33</v>
      </c>
      <c r="B72" s="133"/>
      <c r="C72" s="133"/>
      <c r="D72" s="134">
        <v>7</v>
      </c>
      <c r="E72" s="135">
        <v>99</v>
      </c>
      <c r="F72" s="136"/>
    </row>
    <row r="73" spans="1:9" ht="31.5" customHeight="1" x14ac:dyDescent="0.25">
      <c r="A73" s="137" t="s">
        <v>34</v>
      </c>
      <c r="B73" s="138"/>
      <c r="C73" s="139"/>
      <c r="D73" s="140">
        <v>5</v>
      </c>
      <c r="E73" s="141">
        <v>381</v>
      </c>
      <c r="F73" s="136"/>
    </row>
    <row r="74" spans="1:9" ht="31.5" customHeight="1" x14ac:dyDescent="0.25">
      <c r="A74" s="137" t="s">
        <v>35</v>
      </c>
      <c r="B74" s="138"/>
      <c r="C74" s="139"/>
      <c r="D74" s="140">
        <v>12</v>
      </c>
      <c r="E74" s="141">
        <v>908</v>
      </c>
      <c r="F74" s="136"/>
    </row>
    <row r="75" spans="1:9" ht="31.5" customHeight="1" thickBot="1" x14ac:dyDescent="0.3">
      <c r="A75" s="142" t="s">
        <v>36</v>
      </c>
      <c r="B75" s="143"/>
      <c r="C75" s="144"/>
      <c r="D75" s="145">
        <v>5</v>
      </c>
      <c r="E75" s="146">
        <v>228</v>
      </c>
      <c r="F75" s="136"/>
    </row>
    <row r="77" spans="1:9" x14ac:dyDescent="0.25">
      <c r="A77" s="12" t="s">
        <v>37</v>
      </c>
      <c r="B77" s="12"/>
      <c r="C77" s="12"/>
    </row>
    <row r="78" spans="1:9" x14ac:dyDescent="0.25">
      <c r="A78" s="12" t="s">
        <v>80</v>
      </c>
      <c r="B78" s="12"/>
      <c r="C78" s="12"/>
    </row>
  </sheetData>
  <mergeCells count="104">
    <mergeCell ref="A72:C72"/>
    <mergeCell ref="A73:C73"/>
    <mergeCell ref="A74:C74"/>
    <mergeCell ref="A75:C75"/>
    <mergeCell ref="A64:C64"/>
    <mergeCell ref="A66:C66"/>
    <mergeCell ref="A67:C67"/>
    <mergeCell ref="A68:C68"/>
    <mergeCell ref="A69:C69"/>
    <mergeCell ref="A70:C70"/>
    <mergeCell ref="A56:G56"/>
    <mergeCell ref="A57:G57"/>
    <mergeCell ref="A61:C61"/>
    <mergeCell ref="E61:E63"/>
    <mergeCell ref="F61:F63"/>
    <mergeCell ref="G61:G63"/>
    <mergeCell ref="A62:C62"/>
    <mergeCell ref="A63:C63"/>
    <mergeCell ref="A50:A52"/>
    <mergeCell ref="B50:B52"/>
    <mergeCell ref="F50:F51"/>
    <mergeCell ref="G50:G51"/>
    <mergeCell ref="H50:H51"/>
    <mergeCell ref="A53:A55"/>
    <mergeCell ref="B53:B55"/>
    <mergeCell ref="F53:F54"/>
    <mergeCell ref="G53:G54"/>
    <mergeCell ref="H53:H54"/>
    <mergeCell ref="A44:A46"/>
    <mergeCell ref="B44:B46"/>
    <mergeCell ref="F44:F45"/>
    <mergeCell ref="G44:G45"/>
    <mergeCell ref="H44:H45"/>
    <mergeCell ref="A47:A49"/>
    <mergeCell ref="B47:B49"/>
    <mergeCell ref="F47:F48"/>
    <mergeCell ref="G47:G48"/>
    <mergeCell ref="H47:H48"/>
    <mergeCell ref="A38:A40"/>
    <mergeCell ref="B38:B40"/>
    <mergeCell ref="F38:F39"/>
    <mergeCell ref="G38:G39"/>
    <mergeCell ref="H38:H39"/>
    <mergeCell ref="A41:A43"/>
    <mergeCell ref="B41:B43"/>
    <mergeCell ref="F41:F42"/>
    <mergeCell ref="G41:G42"/>
    <mergeCell ref="H41:H42"/>
    <mergeCell ref="A32:A34"/>
    <mergeCell ref="B32:B34"/>
    <mergeCell ref="F32:F33"/>
    <mergeCell ref="G32:G33"/>
    <mergeCell ref="H32:H33"/>
    <mergeCell ref="A35:A37"/>
    <mergeCell ref="B35:B37"/>
    <mergeCell ref="F35:F36"/>
    <mergeCell ref="G35:G36"/>
    <mergeCell ref="H35:H36"/>
    <mergeCell ref="A26:A28"/>
    <mergeCell ref="B26:B28"/>
    <mergeCell ref="F26:F27"/>
    <mergeCell ref="G26:G27"/>
    <mergeCell ref="H26:H27"/>
    <mergeCell ref="A29:A31"/>
    <mergeCell ref="B29:B31"/>
    <mergeCell ref="F29:F30"/>
    <mergeCell ref="G29:G30"/>
    <mergeCell ref="H29:H30"/>
    <mergeCell ref="A20:A22"/>
    <mergeCell ref="B20:B22"/>
    <mergeCell ref="F20:F21"/>
    <mergeCell ref="G20:G21"/>
    <mergeCell ref="H20:H21"/>
    <mergeCell ref="A23:A25"/>
    <mergeCell ref="B23:B25"/>
    <mergeCell ref="F23:F24"/>
    <mergeCell ref="G23:G24"/>
    <mergeCell ref="H23:H24"/>
    <mergeCell ref="A14:A16"/>
    <mergeCell ref="B14:B16"/>
    <mergeCell ref="F14:F15"/>
    <mergeCell ref="G14:G15"/>
    <mergeCell ref="H14:H15"/>
    <mergeCell ref="A17:A19"/>
    <mergeCell ref="B17:B19"/>
    <mergeCell ref="F17:F18"/>
    <mergeCell ref="G17:G18"/>
    <mergeCell ref="H17:H18"/>
    <mergeCell ref="A8:A10"/>
    <mergeCell ref="B8:B10"/>
    <mergeCell ref="F8:F9"/>
    <mergeCell ref="G8:G9"/>
    <mergeCell ref="H8:H9"/>
    <mergeCell ref="A11:A13"/>
    <mergeCell ref="B11:B13"/>
    <mergeCell ref="F11:F12"/>
    <mergeCell ref="G11:G12"/>
    <mergeCell ref="H11:H12"/>
    <mergeCell ref="A4:B4"/>
    <mergeCell ref="A5:A7"/>
    <mergeCell ref="B5:B7"/>
    <mergeCell ref="F5:F6"/>
    <mergeCell ref="G5:G6"/>
    <mergeCell ref="H5:H6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Mietniveau</vt:lpstr>
      <vt:lpstr>Wohnfläche</vt:lpstr>
      <vt:lpstr>Versorgungsstand Kita-Plätze</vt:lpstr>
      <vt:lpstr>'Versorgungsstand Kita-Plätze'!Drucktitel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Michaela</dc:creator>
  <cp:lastModifiedBy>Engelmann, Michaela</cp:lastModifiedBy>
  <cp:lastPrinted>2022-07-27T07:02:32Z</cp:lastPrinted>
  <dcterms:created xsi:type="dcterms:W3CDTF">2021-01-07T04:26:04Z</dcterms:created>
  <dcterms:modified xsi:type="dcterms:W3CDTF">2022-10-24T08:34:28Z</dcterms:modified>
</cp:coreProperties>
</file>